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ргей\Целевые программы\2014\Устойчивое развитие\"/>
    </mc:Choice>
  </mc:AlternateContent>
  <bookViews>
    <workbookView xWindow="120" yWindow="90" windowWidth="19080" windowHeight="7935" activeTab="1"/>
  </bookViews>
  <sheets>
    <sheet name="Индикаторы" sheetId="1" r:id="rId1"/>
    <sheet name="Мероприятия" sheetId="5" r:id="rId2"/>
    <sheet name="Объемы финансирования" sheetId="6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I13" i="1" l="1"/>
  <c r="M11" i="1"/>
  <c r="L11" i="1"/>
  <c r="K11" i="1"/>
  <c r="M10" i="1"/>
  <c r="L10" i="1"/>
  <c r="M8" i="1"/>
  <c r="L8" i="1"/>
  <c r="K8" i="1"/>
  <c r="I260" i="5"/>
  <c r="I340" i="5" l="1"/>
  <c r="L13" i="1" l="1"/>
  <c r="K13" i="1"/>
  <c r="M15" i="5"/>
  <c r="L15" i="5"/>
  <c r="K15" i="5"/>
  <c r="I15" i="5"/>
  <c r="H15" i="5"/>
  <c r="G15" i="5"/>
  <c r="M14" i="5"/>
  <c r="L14" i="5"/>
  <c r="K14" i="5"/>
  <c r="I14" i="5"/>
  <c r="H14" i="5"/>
  <c r="G14" i="5"/>
  <c r="L105" i="5" l="1"/>
  <c r="L104" i="5"/>
  <c r="L85" i="5"/>
  <c r="L84" i="5"/>
  <c r="K75" i="5"/>
  <c r="K74" i="5"/>
  <c r="K255" i="5"/>
  <c r="K50" i="5"/>
  <c r="K49" i="5"/>
  <c r="J14" i="5" l="1"/>
  <c r="K13" i="5"/>
  <c r="M288" i="5"/>
  <c r="M287" i="5"/>
  <c r="M286" i="5"/>
  <c r="M285" i="5"/>
  <c r="L288" i="5"/>
  <c r="L287" i="5"/>
  <c r="L286" i="5"/>
  <c r="L285" i="5"/>
  <c r="K288" i="5"/>
  <c r="K287" i="5"/>
  <c r="K286" i="5"/>
  <c r="K285" i="5"/>
  <c r="I288" i="5"/>
  <c r="I287" i="5"/>
  <c r="I286" i="5"/>
  <c r="I285" i="5"/>
  <c r="H288" i="5"/>
  <c r="H287" i="5"/>
  <c r="H286" i="5"/>
  <c r="H285" i="5"/>
  <c r="G288" i="5"/>
  <c r="G287" i="5"/>
  <c r="G286" i="5"/>
  <c r="G285" i="5"/>
  <c r="F288" i="5"/>
  <c r="F287" i="5"/>
  <c r="F286" i="5"/>
  <c r="F285" i="5"/>
  <c r="F324" i="5"/>
  <c r="G324" i="5"/>
  <c r="H324" i="5"/>
  <c r="I324" i="5"/>
  <c r="K324" i="5"/>
  <c r="L324" i="5"/>
  <c r="M324" i="5"/>
  <c r="E325" i="5"/>
  <c r="J325" i="5"/>
  <c r="E326" i="5"/>
  <c r="J326" i="5"/>
  <c r="E327" i="5"/>
  <c r="J327" i="5"/>
  <c r="N327" i="5"/>
  <c r="E328" i="5"/>
  <c r="J328" i="5"/>
  <c r="N328" i="5" s="1"/>
  <c r="J333" i="5"/>
  <c r="E333" i="5"/>
  <c r="J332" i="5"/>
  <c r="E332" i="5"/>
  <c r="J331" i="5"/>
  <c r="E331" i="5"/>
  <c r="J330" i="5"/>
  <c r="J329" i="5" s="1"/>
  <c r="E330" i="5"/>
  <c r="M329" i="5"/>
  <c r="L329" i="5"/>
  <c r="K329" i="5"/>
  <c r="I329" i="5"/>
  <c r="H329" i="5"/>
  <c r="G329" i="5"/>
  <c r="F329" i="5"/>
  <c r="J323" i="5"/>
  <c r="E323" i="5"/>
  <c r="J322" i="5"/>
  <c r="E322" i="5"/>
  <c r="J321" i="5"/>
  <c r="E321" i="5"/>
  <c r="J320" i="5"/>
  <c r="J319" i="5" s="1"/>
  <c r="E320" i="5"/>
  <c r="M319" i="5"/>
  <c r="L319" i="5"/>
  <c r="K319" i="5"/>
  <c r="I319" i="5"/>
  <c r="H319" i="5"/>
  <c r="G319" i="5"/>
  <c r="F319" i="5"/>
  <c r="J318" i="5"/>
  <c r="E318" i="5"/>
  <c r="J317" i="5"/>
  <c r="E317" i="5"/>
  <c r="J316" i="5"/>
  <c r="E316" i="5"/>
  <c r="J315" i="5"/>
  <c r="J314" i="5" s="1"/>
  <c r="E315" i="5"/>
  <c r="M314" i="5"/>
  <c r="L314" i="5"/>
  <c r="K314" i="5"/>
  <c r="I314" i="5"/>
  <c r="H314" i="5"/>
  <c r="G314" i="5"/>
  <c r="F314" i="5"/>
  <c r="E314" i="5"/>
  <c r="J313" i="5"/>
  <c r="E313" i="5"/>
  <c r="J312" i="5"/>
  <c r="E312" i="5"/>
  <c r="J311" i="5"/>
  <c r="E311" i="5"/>
  <c r="J310" i="5"/>
  <c r="J309" i="5" s="1"/>
  <c r="E310" i="5"/>
  <c r="M309" i="5"/>
  <c r="L309" i="5"/>
  <c r="K309" i="5"/>
  <c r="I309" i="5"/>
  <c r="H309" i="5"/>
  <c r="G309" i="5"/>
  <c r="F309" i="5"/>
  <c r="E309" i="5"/>
  <c r="J308" i="5"/>
  <c r="E308" i="5"/>
  <c r="J307" i="5"/>
  <c r="E307" i="5"/>
  <c r="J306" i="5"/>
  <c r="E306" i="5"/>
  <c r="J305" i="5"/>
  <c r="J304" i="5" s="1"/>
  <c r="E305" i="5"/>
  <c r="M304" i="5"/>
  <c r="L304" i="5"/>
  <c r="K304" i="5"/>
  <c r="I304" i="5"/>
  <c r="H304" i="5"/>
  <c r="G304" i="5"/>
  <c r="F304" i="5"/>
  <c r="E304" i="5"/>
  <c r="J14" i="1"/>
  <c r="M393" i="5"/>
  <c r="M392" i="5"/>
  <c r="M391" i="5"/>
  <c r="M390" i="5"/>
  <c r="L393" i="5"/>
  <c r="L392" i="5"/>
  <c r="L391" i="5"/>
  <c r="L390" i="5"/>
  <c r="K393" i="5"/>
  <c r="K392" i="5"/>
  <c r="K391" i="5"/>
  <c r="K390" i="5"/>
  <c r="I393" i="5"/>
  <c r="I392" i="5"/>
  <c r="I391" i="5"/>
  <c r="I390" i="5"/>
  <c r="H393" i="5"/>
  <c r="H392" i="5"/>
  <c r="H391" i="5"/>
  <c r="H390" i="5"/>
  <c r="G393" i="5"/>
  <c r="G392" i="5"/>
  <c r="G391" i="5"/>
  <c r="G390" i="5"/>
  <c r="F393" i="5"/>
  <c r="F392" i="5"/>
  <c r="F391" i="5"/>
  <c r="F390" i="5"/>
  <c r="M363" i="5"/>
  <c r="M362" i="5"/>
  <c r="M361" i="5"/>
  <c r="M360" i="5"/>
  <c r="M359" i="5" s="1"/>
  <c r="L363" i="5"/>
  <c r="L362" i="5"/>
  <c r="L361" i="5"/>
  <c r="L360" i="5"/>
  <c r="L359" i="5" s="1"/>
  <c r="K363" i="5"/>
  <c r="K362" i="5"/>
  <c r="K361" i="5"/>
  <c r="K360" i="5"/>
  <c r="J360" i="5" s="1"/>
  <c r="I363" i="5"/>
  <c r="I362" i="5"/>
  <c r="I361" i="5"/>
  <c r="I360" i="5"/>
  <c r="I359" i="5" s="1"/>
  <c r="H363" i="5"/>
  <c r="H362" i="5"/>
  <c r="H361" i="5"/>
  <c r="H360" i="5"/>
  <c r="G363" i="5"/>
  <c r="G362" i="5"/>
  <c r="G361" i="5"/>
  <c r="G360" i="5"/>
  <c r="G359" i="5" s="1"/>
  <c r="F363" i="5"/>
  <c r="F362" i="5"/>
  <c r="E362" i="5" s="1"/>
  <c r="F361" i="5"/>
  <c r="F360" i="5"/>
  <c r="E360" i="5" s="1"/>
  <c r="J388" i="5"/>
  <c r="E388" i="5"/>
  <c r="J387" i="5"/>
  <c r="E387" i="5"/>
  <c r="J386" i="5"/>
  <c r="E386" i="5"/>
  <c r="J385" i="5"/>
  <c r="J384" i="5" s="1"/>
  <c r="E385" i="5"/>
  <c r="M384" i="5"/>
  <c r="L384" i="5"/>
  <c r="K384" i="5"/>
  <c r="I384" i="5"/>
  <c r="H384" i="5"/>
  <c r="G384" i="5"/>
  <c r="F384" i="5"/>
  <c r="J383" i="5"/>
  <c r="E383" i="5"/>
  <c r="J382" i="5"/>
  <c r="E382" i="5"/>
  <c r="J381" i="5"/>
  <c r="E381" i="5"/>
  <c r="J380" i="5"/>
  <c r="J379" i="5" s="1"/>
  <c r="E380" i="5"/>
  <c r="M379" i="5"/>
  <c r="L379" i="5"/>
  <c r="K379" i="5"/>
  <c r="I379" i="5"/>
  <c r="H379" i="5"/>
  <c r="G379" i="5"/>
  <c r="F379" i="5"/>
  <c r="J378" i="5"/>
  <c r="E378" i="5"/>
  <c r="J377" i="5"/>
  <c r="E377" i="5"/>
  <c r="J376" i="5"/>
  <c r="E376" i="5"/>
  <c r="J375" i="5"/>
  <c r="J374" i="5" s="1"/>
  <c r="E375" i="5"/>
  <c r="M374" i="5"/>
  <c r="L374" i="5"/>
  <c r="K374" i="5"/>
  <c r="I374" i="5"/>
  <c r="H374" i="5"/>
  <c r="G374" i="5"/>
  <c r="F374" i="5"/>
  <c r="J373" i="5"/>
  <c r="E373" i="5"/>
  <c r="J372" i="5"/>
  <c r="E372" i="5"/>
  <c r="J371" i="5"/>
  <c r="E371" i="5"/>
  <c r="J370" i="5"/>
  <c r="J369" i="5" s="1"/>
  <c r="E370" i="5"/>
  <c r="M369" i="5"/>
  <c r="L369" i="5"/>
  <c r="K369" i="5"/>
  <c r="I369" i="5"/>
  <c r="H369" i="5"/>
  <c r="G369" i="5"/>
  <c r="F369" i="5"/>
  <c r="M338" i="5"/>
  <c r="M337" i="5"/>
  <c r="M336" i="5"/>
  <c r="M335" i="5"/>
  <c r="L338" i="5"/>
  <c r="L337" i="5"/>
  <c r="L336" i="5"/>
  <c r="L335" i="5"/>
  <c r="K338" i="5"/>
  <c r="K337" i="5"/>
  <c r="K336" i="5"/>
  <c r="K335" i="5"/>
  <c r="I338" i="5"/>
  <c r="I337" i="5"/>
  <c r="I336" i="5"/>
  <c r="I335" i="5"/>
  <c r="H338" i="5"/>
  <c r="H336" i="5"/>
  <c r="H337" i="5"/>
  <c r="H335" i="5"/>
  <c r="G338" i="5"/>
  <c r="G337" i="5"/>
  <c r="G336" i="5"/>
  <c r="G335" i="5"/>
  <c r="F338" i="5"/>
  <c r="F337" i="5"/>
  <c r="F336" i="5"/>
  <c r="F335" i="5"/>
  <c r="J358" i="5"/>
  <c r="E358" i="5"/>
  <c r="J357" i="5"/>
  <c r="E357" i="5"/>
  <c r="J356" i="5"/>
  <c r="E356" i="5"/>
  <c r="J355" i="5"/>
  <c r="J354" i="5" s="1"/>
  <c r="E355" i="5"/>
  <c r="M354" i="5"/>
  <c r="L354" i="5"/>
  <c r="K354" i="5"/>
  <c r="I354" i="5"/>
  <c r="H354" i="5"/>
  <c r="G354" i="5"/>
  <c r="F354" i="5"/>
  <c r="J353" i="5"/>
  <c r="E353" i="5"/>
  <c r="J352" i="5"/>
  <c r="E352" i="5"/>
  <c r="J351" i="5"/>
  <c r="E351" i="5"/>
  <c r="J350" i="5"/>
  <c r="J349" i="5" s="1"/>
  <c r="E350" i="5"/>
  <c r="M349" i="5"/>
  <c r="L349" i="5"/>
  <c r="K349" i="5"/>
  <c r="I349" i="5"/>
  <c r="H349" i="5"/>
  <c r="G349" i="5"/>
  <c r="F349" i="5"/>
  <c r="J348" i="5"/>
  <c r="E348" i="5"/>
  <c r="J347" i="5"/>
  <c r="E347" i="5"/>
  <c r="J346" i="5"/>
  <c r="E346" i="5"/>
  <c r="J345" i="5"/>
  <c r="J344" i="5" s="1"/>
  <c r="E345" i="5"/>
  <c r="M344" i="5"/>
  <c r="L344" i="5"/>
  <c r="K344" i="5"/>
  <c r="I344" i="5"/>
  <c r="H344" i="5"/>
  <c r="G344" i="5"/>
  <c r="F344" i="5"/>
  <c r="M253" i="5"/>
  <c r="M252" i="5"/>
  <c r="M251" i="5"/>
  <c r="M250" i="5"/>
  <c r="L253" i="5"/>
  <c r="L252" i="5"/>
  <c r="L251" i="5"/>
  <c r="L250" i="5"/>
  <c r="K253" i="5"/>
  <c r="K252" i="5"/>
  <c r="K251" i="5"/>
  <c r="J251" i="5" s="1"/>
  <c r="K250" i="5"/>
  <c r="J250" i="5" s="1"/>
  <c r="I253" i="5"/>
  <c r="I252" i="5"/>
  <c r="I251" i="5"/>
  <c r="I250" i="5"/>
  <c r="H253" i="5"/>
  <c r="H254" i="5"/>
  <c r="H252" i="5"/>
  <c r="H251" i="5"/>
  <c r="H250" i="5"/>
  <c r="G253" i="5"/>
  <c r="G252" i="5"/>
  <c r="G251" i="5"/>
  <c r="F253" i="5"/>
  <c r="E253" i="5" s="1"/>
  <c r="F252" i="5"/>
  <c r="F251" i="5"/>
  <c r="F250" i="5"/>
  <c r="J283" i="5"/>
  <c r="E283" i="5"/>
  <c r="J282" i="5"/>
  <c r="E282" i="5"/>
  <c r="J281" i="5"/>
  <c r="E281" i="5"/>
  <c r="J280" i="5"/>
  <c r="J279" i="5" s="1"/>
  <c r="E280" i="5"/>
  <c r="M279" i="5"/>
  <c r="L279" i="5"/>
  <c r="K279" i="5"/>
  <c r="I279" i="5"/>
  <c r="H279" i="5"/>
  <c r="G279" i="5"/>
  <c r="F279" i="5"/>
  <c r="E279" i="5"/>
  <c r="G250" i="5"/>
  <c r="J278" i="5"/>
  <c r="E278" i="5"/>
  <c r="J277" i="5"/>
  <c r="E277" i="5"/>
  <c r="J276" i="5"/>
  <c r="E276" i="5"/>
  <c r="J275" i="5"/>
  <c r="J274" i="5" s="1"/>
  <c r="E275" i="5"/>
  <c r="M274" i="5"/>
  <c r="L274" i="5"/>
  <c r="K274" i="5"/>
  <c r="I274" i="5"/>
  <c r="H274" i="5"/>
  <c r="G274" i="5"/>
  <c r="F274" i="5"/>
  <c r="E274" i="5"/>
  <c r="J273" i="5"/>
  <c r="E273" i="5"/>
  <c r="J272" i="5"/>
  <c r="E272" i="5"/>
  <c r="J271" i="5"/>
  <c r="E271" i="5"/>
  <c r="J270" i="5"/>
  <c r="J269" i="5" s="1"/>
  <c r="E270" i="5"/>
  <c r="M269" i="5"/>
  <c r="L269" i="5"/>
  <c r="K269" i="5"/>
  <c r="I269" i="5"/>
  <c r="H269" i="5"/>
  <c r="G269" i="5"/>
  <c r="F269" i="5"/>
  <c r="J268" i="5"/>
  <c r="E268" i="5"/>
  <c r="J267" i="5"/>
  <c r="E267" i="5"/>
  <c r="J266" i="5"/>
  <c r="E266" i="5"/>
  <c r="J265" i="5"/>
  <c r="J264" i="5" s="1"/>
  <c r="E265" i="5"/>
  <c r="M264" i="5"/>
  <c r="L264" i="5"/>
  <c r="K264" i="5"/>
  <c r="I264" i="5"/>
  <c r="H264" i="5"/>
  <c r="G264" i="5"/>
  <c r="F264" i="5"/>
  <c r="J263" i="5"/>
  <c r="E263" i="5"/>
  <c r="J262" i="5"/>
  <c r="E262" i="5"/>
  <c r="J261" i="5"/>
  <c r="E261" i="5"/>
  <c r="J260" i="5"/>
  <c r="J259" i="5" s="1"/>
  <c r="E260" i="5"/>
  <c r="M259" i="5"/>
  <c r="L259" i="5"/>
  <c r="K259" i="5"/>
  <c r="I259" i="5"/>
  <c r="H259" i="5"/>
  <c r="G259" i="5"/>
  <c r="F259" i="5"/>
  <c r="J258" i="5"/>
  <c r="E258" i="5"/>
  <c r="J257" i="5"/>
  <c r="E257" i="5"/>
  <c r="J256" i="5"/>
  <c r="E256" i="5"/>
  <c r="J255" i="5"/>
  <c r="J254" i="5" s="1"/>
  <c r="E255" i="5"/>
  <c r="M254" i="5"/>
  <c r="L254" i="5"/>
  <c r="K254" i="5"/>
  <c r="I254" i="5"/>
  <c r="G254" i="5"/>
  <c r="F254" i="5"/>
  <c r="J253" i="5"/>
  <c r="J252" i="5"/>
  <c r="M249" i="5"/>
  <c r="J368" i="5"/>
  <c r="E368" i="5"/>
  <c r="J367" i="5"/>
  <c r="E367" i="5"/>
  <c r="J366" i="5"/>
  <c r="E366" i="5"/>
  <c r="J365" i="5"/>
  <c r="J364" i="5" s="1"/>
  <c r="E365" i="5"/>
  <c r="M364" i="5"/>
  <c r="L364" i="5"/>
  <c r="K364" i="5"/>
  <c r="I364" i="5"/>
  <c r="H364" i="5"/>
  <c r="G364" i="5"/>
  <c r="F364" i="5"/>
  <c r="J363" i="5"/>
  <c r="E363" i="5"/>
  <c r="J362" i="5"/>
  <c r="J361" i="5"/>
  <c r="E361" i="5"/>
  <c r="H359" i="5"/>
  <c r="J16" i="1"/>
  <c r="E16" i="1"/>
  <c r="N16" i="1" s="1"/>
  <c r="J14" i="6"/>
  <c r="E14" i="6"/>
  <c r="J11" i="6"/>
  <c r="E11" i="6"/>
  <c r="J8" i="6"/>
  <c r="E8" i="6"/>
  <c r="E250" i="5" l="1"/>
  <c r="N250" i="5" s="1"/>
  <c r="J324" i="5"/>
  <c r="K359" i="5"/>
  <c r="N326" i="5"/>
  <c r="N325" i="5"/>
  <c r="E324" i="5"/>
  <c r="N324" i="5"/>
  <c r="N308" i="5"/>
  <c r="N320" i="5"/>
  <c r="N321" i="5"/>
  <c r="N322" i="5"/>
  <c r="N323" i="5"/>
  <c r="N330" i="5"/>
  <c r="N331" i="5"/>
  <c r="N332" i="5"/>
  <c r="N333" i="5"/>
  <c r="N255" i="5"/>
  <c r="N256" i="5"/>
  <c r="N257" i="5"/>
  <c r="N258" i="5"/>
  <c r="N260" i="5"/>
  <c r="N261" i="5"/>
  <c r="N262" i="5"/>
  <c r="N263" i="5"/>
  <c r="N265" i="5"/>
  <c r="N266" i="5"/>
  <c r="N267" i="5"/>
  <c r="N358" i="5"/>
  <c r="N370" i="5"/>
  <c r="N371" i="5"/>
  <c r="N372" i="5"/>
  <c r="N373" i="5"/>
  <c r="N375" i="5"/>
  <c r="N376" i="5"/>
  <c r="N377" i="5"/>
  <c r="N378" i="5"/>
  <c r="N380" i="5"/>
  <c r="N381" i="5"/>
  <c r="N382" i="5"/>
  <c r="N383" i="5"/>
  <c r="N385" i="5"/>
  <c r="N386" i="5"/>
  <c r="N387" i="5"/>
  <c r="N388" i="5"/>
  <c r="N313" i="5"/>
  <c r="N318" i="5"/>
  <c r="E319" i="5"/>
  <c r="N315" i="5"/>
  <c r="N316" i="5"/>
  <c r="N317" i="5"/>
  <c r="N310" i="5"/>
  <c r="N311" i="5"/>
  <c r="N312" i="5"/>
  <c r="E329" i="5"/>
  <c r="N305" i="5"/>
  <c r="N306" i="5"/>
  <c r="N307" i="5"/>
  <c r="N14" i="6"/>
  <c r="N11" i="6"/>
  <c r="N345" i="5"/>
  <c r="N346" i="5"/>
  <c r="N347" i="5"/>
  <c r="N348" i="5"/>
  <c r="N351" i="5"/>
  <c r="N353" i="5"/>
  <c r="J359" i="5"/>
  <c r="F359" i="5"/>
  <c r="E384" i="5"/>
  <c r="E379" i="5"/>
  <c r="E374" i="5"/>
  <c r="E369" i="5"/>
  <c r="N356" i="5"/>
  <c r="N357" i="5"/>
  <c r="N355" i="5"/>
  <c r="E354" i="5"/>
  <c r="N352" i="5"/>
  <c r="N350" i="5"/>
  <c r="E349" i="5"/>
  <c r="E344" i="5"/>
  <c r="N360" i="5"/>
  <c r="E359" i="5"/>
  <c r="N362" i="5"/>
  <c r="N363" i="5"/>
  <c r="N365" i="5"/>
  <c r="E364" i="5"/>
  <c r="N367" i="5"/>
  <c r="N368" i="5"/>
  <c r="E252" i="5"/>
  <c r="N252" i="5" s="1"/>
  <c r="N268" i="5"/>
  <c r="N270" i="5"/>
  <c r="N272" i="5"/>
  <c r="N273" i="5"/>
  <c r="N278" i="5"/>
  <c r="N283" i="5"/>
  <c r="H249" i="5"/>
  <c r="N253" i="5"/>
  <c r="K249" i="5"/>
  <c r="E251" i="5"/>
  <c r="N251" i="5" s="1"/>
  <c r="N280" i="5"/>
  <c r="N281" i="5"/>
  <c r="N282" i="5"/>
  <c r="L249" i="5"/>
  <c r="J249" i="5"/>
  <c r="I249" i="5"/>
  <c r="G249" i="5"/>
  <c r="F249" i="5"/>
  <c r="N275" i="5"/>
  <c r="N276" i="5"/>
  <c r="N277" i="5"/>
  <c r="E269" i="5"/>
  <c r="N271" i="5"/>
  <c r="E264" i="5"/>
  <c r="E259" i="5"/>
  <c r="E254" i="5"/>
  <c r="N361" i="5"/>
  <c r="N366" i="5"/>
  <c r="N364" i="5" s="1"/>
  <c r="N8" i="6"/>
  <c r="M419" i="5"/>
  <c r="M414" i="5" s="1"/>
  <c r="M418" i="5"/>
  <c r="M413" i="5" s="1"/>
  <c r="M417" i="5"/>
  <c r="M412" i="5" s="1"/>
  <c r="M416" i="5"/>
  <c r="M411" i="5" s="1"/>
  <c r="L419" i="5"/>
  <c r="L418" i="5"/>
  <c r="L413" i="5" s="1"/>
  <c r="L417" i="5"/>
  <c r="L412" i="5" s="1"/>
  <c r="L416" i="5"/>
  <c r="L411" i="5" s="1"/>
  <c r="K419" i="5"/>
  <c r="J419" i="5" s="1"/>
  <c r="K418" i="5"/>
  <c r="K413" i="5" s="1"/>
  <c r="J413" i="5" s="1"/>
  <c r="K417" i="5"/>
  <c r="K412" i="5" s="1"/>
  <c r="J412" i="5" s="1"/>
  <c r="K416" i="5"/>
  <c r="K411" i="5" s="1"/>
  <c r="I419" i="5"/>
  <c r="I414" i="5" s="1"/>
  <c r="I418" i="5"/>
  <c r="I413" i="5" s="1"/>
  <c r="I417" i="5"/>
  <c r="I412" i="5" s="1"/>
  <c r="I416" i="5"/>
  <c r="I411" i="5" s="1"/>
  <c r="H419" i="5"/>
  <c r="H414" i="5" s="1"/>
  <c r="H418" i="5"/>
  <c r="H413" i="5" s="1"/>
  <c r="H417" i="5"/>
  <c r="H412" i="5" s="1"/>
  <c r="H416" i="5"/>
  <c r="H411" i="5" s="1"/>
  <c r="G419" i="5"/>
  <c r="E419" i="5" s="1"/>
  <c r="G418" i="5"/>
  <c r="G413" i="5" s="1"/>
  <c r="G417" i="5"/>
  <c r="G416" i="5"/>
  <c r="G411" i="5" s="1"/>
  <c r="F419" i="5"/>
  <c r="F414" i="5" s="1"/>
  <c r="F418" i="5"/>
  <c r="E418" i="5" s="1"/>
  <c r="F417" i="5"/>
  <c r="F412" i="5" s="1"/>
  <c r="F416" i="5"/>
  <c r="F411" i="5" s="1"/>
  <c r="J464" i="5"/>
  <c r="E464" i="5"/>
  <c r="J463" i="5"/>
  <c r="E463" i="5"/>
  <c r="J462" i="5"/>
  <c r="E462" i="5"/>
  <c r="J461" i="5"/>
  <c r="J460" i="5" s="1"/>
  <c r="E461" i="5"/>
  <c r="M460" i="5"/>
  <c r="L460" i="5"/>
  <c r="K460" i="5"/>
  <c r="I460" i="5"/>
  <c r="H460" i="5"/>
  <c r="G460" i="5"/>
  <c r="F460" i="5"/>
  <c r="J459" i="5"/>
  <c r="E459" i="5"/>
  <c r="J458" i="5"/>
  <c r="E458" i="5"/>
  <c r="J457" i="5"/>
  <c r="E457" i="5"/>
  <c r="J456" i="5"/>
  <c r="J455" i="5" s="1"/>
  <c r="E456" i="5"/>
  <c r="M455" i="5"/>
  <c r="L455" i="5"/>
  <c r="K455" i="5"/>
  <c r="I455" i="5"/>
  <c r="H455" i="5"/>
  <c r="G455" i="5"/>
  <c r="F455" i="5"/>
  <c r="J454" i="5"/>
  <c r="E454" i="5"/>
  <c r="N454" i="5" s="1"/>
  <c r="J453" i="5"/>
  <c r="E453" i="5"/>
  <c r="N453" i="5" s="1"/>
  <c r="J452" i="5"/>
  <c r="E452" i="5"/>
  <c r="N452" i="5" s="1"/>
  <c r="J451" i="5"/>
  <c r="E451" i="5"/>
  <c r="N451" i="5" s="1"/>
  <c r="N450" i="5" s="1"/>
  <c r="M450" i="5"/>
  <c r="L450" i="5"/>
  <c r="K450" i="5"/>
  <c r="J450" i="5"/>
  <c r="I450" i="5"/>
  <c r="H450" i="5"/>
  <c r="G450" i="5"/>
  <c r="F450" i="5"/>
  <c r="J449" i="5"/>
  <c r="E449" i="5"/>
  <c r="N449" i="5" s="1"/>
  <c r="J448" i="5"/>
  <c r="E448" i="5"/>
  <c r="N448" i="5" s="1"/>
  <c r="J447" i="5"/>
  <c r="E447" i="5"/>
  <c r="N447" i="5" s="1"/>
  <c r="J446" i="5"/>
  <c r="E446" i="5"/>
  <c r="N446" i="5" s="1"/>
  <c r="N445" i="5" s="1"/>
  <c r="M445" i="5"/>
  <c r="L445" i="5"/>
  <c r="K445" i="5"/>
  <c r="J445" i="5"/>
  <c r="I445" i="5"/>
  <c r="H445" i="5"/>
  <c r="G445" i="5"/>
  <c r="F445" i="5"/>
  <c r="J444" i="5"/>
  <c r="E444" i="5"/>
  <c r="N444" i="5" s="1"/>
  <c r="J443" i="5"/>
  <c r="E443" i="5"/>
  <c r="N443" i="5" s="1"/>
  <c r="J442" i="5"/>
  <c r="E442" i="5"/>
  <c r="N442" i="5" s="1"/>
  <c r="J441" i="5"/>
  <c r="E441" i="5"/>
  <c r="N441" i="5" s="1"/>
  <c r="N440" i="5" s="1"/>
  <c r="M440" i="5"/>
  <c r="L440" i="5"/>
  <c r="K440" i="5"/>
  <c r="J440" i="5"/>
  <c r="I440" i="5"/>
  <c r="H440" i="5"/>
  <c r="G440" i="5"/>
  <c r="F440" i="5"/>
  <c r="J439" i="5"/>
  <c r="E439" i="5"/>
  <c r="N439" i="5" s="1"/>
  <c r="J438" i="5"/>
  <c r="E438" i="5"/>
  <c r="N438" i="5" s="1"/>
  <c r="J437" i="5"/>
  <c r="E437" i="5"/>
  <c r="N437" i="5" s="1"/>
  <c r="J436" i="5"/>
  <c r="E436" i="5"/>
  <c r="N436" i="5" s="1"/>
  <c r="N435" i="5" s="1"/>
  <c r="M435" i="5"/>
  <c r="L435" i="5"/>
  <c r="K435" i="5"/>
  <c r="J435" i="5"/>
  <c r="I435" i="5"/>
  <c r="H435" i="5"/>
  <c r="G435" i="5"/>
  <c r="F435" i="5"/>
  <c r="J434" i="5"/>
  <c r="E434" i="5"/>
  <c r="N434" i="5" s="1"/>
  <c r="J433" i="5"/>
  <c r="E433" i="5"/>
  <c r="N433" i="5" s="1"/>
  <c r="J432" i="5"/>
  <c r="E432" i="5"/>
  <c r="N432" i="5" s="1"/>
  <c r="J431" i="5"/>
  <c r="E431" i="5"/>
  <c r="N431" i="5" s="1"/>
  <c r="N430" i="5" s="1"/>
  <c r="M430" i="5"/>
  <c r="L430" i="5"/>
  <c r="K430" i="5"/>
  <c r="J430" i="5"/>
  <c r="I430" i="5"/>
  <c r="H430" i="5"/>
  <c r="G430" i="5"/>
  <c r="F430" i="5"/>
  <c r="J429" i="5"/>
  <c r="E429" i="5"/>
  <c r="J428" i="5"/>
  <c r="E428" i="5"/>
  <c r="J427" i="5"/>
  <c r="E427" i="5"/>
  <c r="J426" i="5"/>
  <c r="J425" i="5" s="1"/>
  <c r="E426" i="5"/>
  <c r="M425" i="5"/>
  <c r="L425" i="5"/>
  <c r="K425" i="5"/>
  <c r="I425" i="5"/>
  <c r="H425" i="5"/>
  <c r="G425" i="5"/>
  <c r="F425" i="5"/>
  <c r="J424" i="5"/>
  <c r="E424" i="5"/>
  <c r="J423" i="5"/>
  <c r="E423" i="5"/>
  <c r="J422" i="5"/>
  <c r="E422" i="5"/>
  <c r="J421" i="5"/>
  <c r="E421" i="5"/>
  <c r="M420" i="5"/>
  <c r="L420" i="5"/>
  <c r="K420" i="5"/>
  <c r="I420" i="5"/>
  <c r="H420" i="5"/>
  <c r="G420" i="5"/>
  <c r="F420" i="5"/>
  <c r="E420" i="5"/>
  <c r="J418" i="5"/>
  <c r="J417" i="5"/>
  <c r="J416" i="5"/>
  <c r="J408" i="5"/>
  <c r="E408" i="5"/>
  <c r="J407" i="5"/>
  <c r="E407" i="5"/>
  <c r="J406" i="5"/>
  <c r="E406" i="5"/>
  <c r="J405" i="5"/>
  <c r="J404" i="5" s="1"/>
  <c r="E405" i="5"/>
  <c r="M404" i="5"/>
  <c r="L404" i="5"/>
  <c r="K404" i="5"/>
  <c r="I404" i="5"/>
  <c r="H404" i="5"/>
  <c r="G404" i="5"/>
  <c r="F404" i="5"/>
  <c r="J403" i="5"/>
  <c r="E403" i="5"/>
  <c r="J402" i="5"/>
  <c r="E402" i="5"/>
  <c r="J401" i="5"/>
  <c r="E401" i="5"/>
  <c r="J400" i="5"/>
  <c r="J399" i="5" s="1"/>
  <c r="E400" i="5"/>
  <c r="M399" i="5"/>
  <c r="L399" i="5"/>
  <c r="K399" i="5"/>
  <c r="I399" i="5"/>
  <c r="H399" i="5"/>
  <c r="G399" i="5"/>
  <c r="F399" i="5"/>
  <c r="J398" i="5"/>
  <c r="E398" i="5"/>
  <c r="J397" i="5"/>
  <c r="E397" i="5"/>
  <c r="J396" i="5"/>
  <c r="E396" i="5"/>
  <c r="J395" i="5"/>
  <c r="J394" i="5" s="1"/>
  <c r="E395" i="5"/>
  <c r="M394" i="5"/>
  <c r="L394" i="5"/>
  <c r="K394" i="5"/>
  <c r="I394" i="5"/>
  <c r="H394" i="5"/>
  <c r="G394" i="5"/>
  <c r="F394" i="5"/>
  <c r="J393" i="5"/>
  <c r="E393" i="5"/>
  <c r="J392" i="5"/>
  <c r="E392" i="5"/>
  <c r="J391" i="5"/>
  <c r="E391" i="5"/>
  <c r="J390" i="5"/>
  <c r="J389" i="5" s="1"/>
  <c r="E390" i="5"/>
  <c r="M389" i="5"/>
  <c r="L389" i="5"/>
  <c r="K389" i="5"/>
  <c r="I389" i="5"/>
  <c r="H389" i="5"/>
  <c r="G389" i="5"/>
  <c r="F389" i="5"/>
  <c r="E389" i="5"/>
  <c r="J343" i="5"/>
  <c r="E343" i="5"/>
  <c r="N343" i="5" s="1"/>
  <c r="J342" i="5"/>
  <c r="E342" i="5"/>
  <c r="N342" i="5" s="1"/>
  <c r="J341" i="5"/>
  <c r="E341" i="5"/>
  <c r="N341" i="5" s="1"/>
  <c r="J340" i="5"/>
  <c r="E340" i="5"/>
  <c r="N340" i="5" s="1"/>
  <c r="N339" i="5" s="1"/>
  <c r="M339" i="5"/>
  <c r="L339" i="5"/>
  <c r="K339" i="5"/>
  <c r="J339" i="5"/>
  <c r="I339" i="5"/>
  <c r="H339" i="5"/>
  <c r="G339" i="5"/>
  <c r="F339" i="5"/>
  <c r="J338" i="5"/>
  <c r="E338" i="5"/>
  <c r="J337" i="5"/>
  <c r="E337" i="5"/>
  <c r="J336" i="5"/>
  <c r="E336" i="5"/>
  <c r="J335" i="5"/>
  <c r="E335" i="5"/>
  <c r="M334" i="5"/>
  <c r="L334" i="5"/>
  <c r="K334" i="5"/>
  <c r="I334" i="5"/>
  <c r="H334" i="5"/>
  <c r="G334" i="5"/>
  <c r="F334" i="5"/>
  <c r="E334" i="5"/>
  <c r="J303" i="5"/>
  <c r="E303" i="5"/>
  <c r="N303" i="5" s="1"/>
  <c r="J302" i="5"/>
  <c r="E302" i="5"/>
  <c r="N302" i="5" s="1"/>
  <c r="J301" i="5"/>
  <c r="E301" i="5"/>
  <c r="J300" i="5"/>
  <c r="E300" i="5"/>
  <c r="N300" i="5" s="1"/>
  <c r="M299" i="5"/>
  <c r="L299" i="5"/>
  <c r="K299" i="5"/>
  <c r="J299" i="5"/>
  <c r="I299" i="5"/>
  <c r="H299" i="5"/>
  <c r="G299" i="5"/>
  <c r="F299" i="5"/>
  <c r="J298" i="5"/>
  <c r="E298" i="5"/>
  <c r="N298" i="5" s="1"/>
  <c r="J297" i="5"/>
  <c r="E297" i="5"/>
  <c r="J296" i="5"/>
  <c r="E296" i="5"/>
  <c r="J295" i="5"/>
  <c r="J294" i="5" s="1"/>
  <c r="E295" i="5"/>
  <c r="M294" i="5"/>
  <c r="L294" i="5"/>
  <c r="K294" i="5"/>
  <c r="I294" i="5"/>
  <c r="H294" i="5"/>
  <c r="G294" i="5"/>
  <c r="F294" i="5"/>
  <c r="J293" i="5"/>
  <c r="E293" i="5"/>
  <c r="J292" i="5"/>
  <c r="E292" i="5"/>
  <c r="J291" i="5"/>
  <c r="E291" i="5"/>
  <c r="J290" i="5"/>
  <c r="E290" i="5"/>
  <c r="N290" i="5" s="1"/>
  <c r="M289" i="5"/>
  <c r="L289" i="5"/>
  <c r="K289" i="5"/>
  <c r="J289" i="5"/>
  <c r="I289" i="5"/>
  <c r="H289" i="5"/>
  <c r="G289" i="5"/>
  <c r="F289" i="5"/>
  <c r="J288" i="5"/>
  <c r="E288" i="5"/>
  <c r="J287" i="5"/>
  <c r="E287" i="5"/>
  <c r="J286" i="5"/>
  <c r="E286" i="5"/>
  <c r="J285" i="5"/>
  <c r="J284" i="5" s="1"/>
  <c r="E285" i="5"/>
  <c r="M284" i="5"/>
  <c r="L284" i="5"/>
  <c r="K284" i="5"/>
  <c r="I284" i="5"/>
  <c r="H284" i="5"/>
  <c r="G284" i="5"/>
  <c r="F284" i="5"/>
  <c r="M195" i="5"/>
  <c r="M194" i="5" s="1"/>
  <c r="L195" i="5"/>
  <c r="L194" i="5" s="1"/>
  <c r="K195" i="5"/>
  <c r="K194" i="5" s="1"/>
  <c r="I195" i="5"/>
  <c r="H195" i="5"/>
  <c r="H194" i="5" s="1"/>
  <c r="G195" i="5"/>
  <c r="F198" i="5"/>
  <c r="F197" i="5"/>
  <c r="F196" i="5"/>
  <c r="F195" i="5"/>
  <c r="J248" i="5"/>
  <c r="E248" i="5"/>
  <c r="J247" i="5"/>
  <c r="E247" i="5"/>
  <c r="J246" i="5"/>
  <c r="E246" i="5"/>
  <c r="J245" i="5"/>
  <c r="J244" i="5" s="1"/>
  <c r="E245" i="5"/>
  <c r="M244" i="5"/>
  <c r="L244" i="5"/>
  <c r="K244" i="5"/>
  <c r="I244" i="5"/>
  <c r="H244" i="5"/>
  <c r="G244" i="5"/>
  <c r="F244" i="5"/>
  <c r="J243" i="5"/>
  <c r="E243" i="5"/>
  <c r="J242" i="5"/>
  <c r="E242" i="5"/>
  <c r="J241" i="5"/>
  <c r="E241" i="5"/>
  <c r="J240" i="5"/>
  <c r="J239" i="5" s="1"/>
  <c r="E240" i="5"/>
  <c r="M239" i="5"/>
  <c r="L239" i="5"/>
  <c r="K239" i="5"/>
  <c r="I239" i="5"/>
  <c r="H239" i="5"/>
  <c r="G239" i="5"/>
  <c r="F239" i="5"/>
  <c r="J238" i="5"/>
  <c r="E238" i="5"/>
  <c r="J237" i="5"/>
  <c r="E237" i="5"/>
  <c r="J236" i="5"/>
  <c r="E236" i="5"/>
  <c r="J235" i="5"/>
  <c r="J234" i="5" s="1"/>
  <c r="E235" i="5"/>
  <c r="M234" i="5"/>
  <c r="L234" i="5"/>
  <c r="K234" i="5"/>
  <c r="I234" i="5"/>
  <c r="H234" i="5"/>
  <c r="G234" i="5"/>
  <c r="F234" i="5"/>
  <c r="E234" i="5"/>
  <c r="J233" i="5"/>
  <c r="E233" i="5"/>
  <c r="J232" i="5"/>
  <c r="E232" i="5"/>
  <c r="J231" i="5"/>
  <c r="E231" i="5"/>
  <c r="J230" i="5"/>
  <c r="J229" i="5" s="1"/>
  <c r="E230" i="5"/>
  <c r="M229" i="5"/>
  <c r="L229" i="5"/>
  <c r="K229" i="5"/>
  <c r="I229" i="5"/>
  <c r="H229" i="5"/>
  <c r="G229" i="5"/>
  <c r="F229" i="5"/>
  <c r="J228" i="5"/>
  <c r="E228" i="5"/>
  <c r="J227" i="5"/>
  <c r="E227" i="5"/>
  <c r="J226" i="5"/>
  <c r="E226" i="5"/>
  <c r="J225" i="5"/>
  <c r="J224" i="5" s="1"/>
  <c r="E225" i="5"/>
  <c r="M224" i="5"/>
  <c r="L224" i="5"/>
  <c r="K224" i="5"/>
  <c r="I224" i="5"/>
  <c r="H224" i="5"/>
  <c r="G224" i="5"/>
  <c r="F224" i="5"/>
  <c r="J223" i="5"/>
  <c r="E223" i="5"/>
  <c r="J222" i="5"/>
  <c r="E222" i="5"/>
  <c r="J221" i="5"/>
  <c r="E221" i="5"/>
  <c r="J220" i="5"/>
  <c r="J219" i="5" s="1"/>
  <c r="E220" i="5"/>
  <c r="E219" i="5" s="1"/>
  <c r="M219" i="5"/>
  <c r="L219" i="5"/>
  <c r="K219" i="5"/>
  <c r="I219" i="5"/>
  <c r="H219" i="5"/>
  <c r="G219" i="5"/>
  <c r="F219" i="5"/>
  <c r="J218" i="5"/>
  <c r="E218" i="5"/>
  <c r="J217" i="5"/>
  <c r="E217" i="5"/>
  <c r="J216" i="5"/>
  <c r="E216" i="5"/>
  <c r="J215" i="5"/>
  <c r="E215" i="5"/>
  <c r="M214" i="5"/>
  <c r="L214" i="5"/>
  <c r="K214" i="5"/>
  <c r="J214" i="5"/>
  <c r="I214" i="5"/>
  <c r="H214" i="5"/>
  <c r="G214" i="5"/>
  <c r="F214" i="5"/>
  <c r="J213" i="5"/>
  <c r="E213" i="5"/>
  <c r="J212" i="5"/>
  <c r="E212" i="5"/>
  <c r="J211" i="5"/>
  <c r="E211" i="5"/>
  <c r="J210" i="5"/>
  <c r="J209" i="5" s="1"/>
  <c r="E210" i="5"/>
  <c r="M209" i="5"/>
  <c r="L209" i="5"/>
  <c r="K209" i="5"/>
  <c r="I209" i="5"/>
  <c r="H209" i="5"/>
  <c r="G209" i="5"/>
  <c r="F209" i="5"/>
  <c r="E209" i="5"/>
  <c r="J208" i="5"/>
  <c r="E208" i="5"/>
  <c r="N208" i="5" s="1"/>
  <c r="J207" i="5"/>
  <c r="E207" i="5"/>
  <c r="N207" i="5" s="1"/>
  <c r="J206" i="5"/>
  <c r="E206" i="5"/>
  <c r="N206" i="5" s="1"/>
  <c r="J205" i="5"/>
  <c r="E205" i="5"/>
  <c r="N205" i="5" s="1"/>
  <c r="N204" i="5" s="1"/>
  <c r="M204" i="5"/>
  <c r="L204" i="5"/>
  <c r="K204" i="5"/>
  <c r="J204" i="5"/>
  <c r="I204" i="5"/>
  <c r="H204" i="5"/>
  <c r="G204" i="5"/>
  <c r="F204" i="5"/>
  <c r="J203" i="5"/>
  <c r="E203" i="5"/>
  <c r="N203" i="5" s="1"/>
  <c r="J202" i="5"/>
  <c r="E202" i="5"/>
  <c r="N202" i="5" s="1"/>
  <c r="J201" i="5"/>
  <c r="E201" i="5"/>
  <c r="N201" i="5" s="1"/>
  <c r="J200" i="5"/>
  <c r="J199" i="5" s="1"/>
  <c r="E200" i="5"/>
  <c r="M199" i="5"/>
  <c r="L199" i="5"/>
  <c r="K199" i="5"/>
  <c r="I199" i="5"/>
  <c r="H199" i="5"/>
  <c r="G199" i="5"/>
  <c r="F199" i="5"/>
  <c r="J198" i="5"/>
  <c r="E198" i="5"/>
  <c r="J197" i="5"/>
  <c r="E197" i="5"/>
  <c r="J196" i="5"/>
  <c r="E196" i="5"/>
  <c r="I194" i="5"/>
  <c r="G194" i="5"/>
  <c r="M153" i="5"/>
  <c r="M152" i="5"/>
  <c r="M151" i="5"/>
  <c r="M150" i="5"/>
  <c r="L153" i="5"/>
  <c r="L152" i="5"/>
  <c r="L151" i="5"/>
  <c r="L149" i="5" s="1"/>
  <c r="L150" i="5"/>
  <c r="K153" i="5"/>
  <c r="J153" i="5" s="1"/>
  <c r="K152" i="5"/>
  <c r="K151" i="5"/>
  <c r="K150" i="5"/>
  <c r="I153" i="5"/>
  <c r="I152" i="5"/>
  <c r="I151" i="5"/>
  <c r="I150" i="5"/>
  <c r="H153" i="5"/>
  <c r="H152" i="5"/>
  <c r="H151" i="5"/>
  <c r="H150" i="5"/>
  <c r="G153" i="5"/>
  <c r="G152" i="5"/>
  <c r="G151" i="5"/>
  <c r="G150" i="5"/>
  <c r="F153" i="5"/>
  <c r="F152" i="5"/>
  <c r="F151" i="5"/>
  <c r="E151" i="5" s="1"/>
  <c r="F150" i="5"/>
  <c r="E150" i="5" s="1"/>
  <c r="J193" i="5"/>
  <c r="E193" i="5"/>
  <c r="J192" i="5"/>
  <c r="E192" i="5"/>
  <c r="J191" i="5"/>
  <c r="E191" i="5"/>
  <c r="J190" i="5"/>
  <c r="J189" i="5" s="1"/>
  <c r="E190" i="5"/>
  <c r="M189" i="5"/>
  <c r="L189" i="5"/>
  <c r="K189" i="5"/>
  <c r="I189" i="5"/>
  <c r="H189" i="5"/>
  <c r="G189" i="5"/>
  <c r="F189" i="5"/>
  <c r="E189" i="5"/>
  <c r="J188" i="5"/>
  <c r="E188" i="5"/>
  <c r="J187" i="5"/>
  <c r="E187" i="5"/>
  <c r="J186" i="5"/>
  <c r="E186" i="5"/>
  <c r="J185" i="5"/>
  <c r="J184" i="5" s="1"/>
  <c r="E185" i="5"/>
  <c r="M184" i="5"/>
  <c r="L184" i="5"/>
  <c r="K184" i="5"/>
  <c r="I184" i="5"/>
  <c r="H184" i="5"/>
  <c r="G184" i="5"/>
  <c r="F184" i="5"/>
  <c r="E184" i="5"/>
  <c r="J183" i="5"/>
  <c r="E183" i="5"/>
  <c r="J182" i="5"/>
  <c r="E182" i="5"/>
  <c r="J181" i="5"/>
  <c r="E181" i="5"/>
  <c r="J180" i="5"/>
  <c r="J179" i="5" s="1"/>
  <c r="E180" i="5"/>
  <c r="M179" i="5"/>
  <c r="L179" i="5"/>
  <c r="K179" i="5"/>
  <c r="I179" i="5"/>
  <c r="H179" i="5"/>
  <c r="G179" i="5"/>
  <c r="F179" i="5"/>
  <c r="E179" i="5"/>
  <c r="J178" i="5"/>
  <c r="E178" i="5"/>
  <c r="J177" i="5"/>
  <c r="E177" i="5"/>
  <c r="J176" i="5"/>
  <c r="E176" i="5"/>
  <c r="J175" i="5"/>
  <c r="J174" i="5" s="1"/>
  <c r="E175" i="5"/>
  <c r="M174" i="5"/>
  <c r="L174" i="5"/>
  <c r="K174" i="5"/>
  <c r="I174" i="5"/>
  <c r="H174" i="5"/>
  <c r="G174" i="5"/>
  <c r="F174" i="5"/>
  <c r="J173" i="5"/>
  <c r="E173" i="5"/>
  <c r="J172" i="5"/>
  <c r="E172" i="5"/>
  <c r="J171" i="5"/>
  <c r="E171" i="5"/>
  <c r="J170" i="5"/>
  <c r="J169" i="5" s="1"/>
  <c r="E170" i="5"/>
  <c r="M169" i="5"/>
  <c r="L169" i="5"/>
  <c r="K169" i="5"/>
  <c r="I169" i="5"/>
  <c r="H169" i="5"/>
  <c r="G169" i="5"/>
  <c r="F169" i="5"/>
  <c r="J168" i="5"/>
  <c r="E168" i="5"/>
  <c r="J167" i="5"/>
  <c r="E167" i="5"/>
  <c r="J166" i="5"/>
  <c r="E166" i="5"/>
  <c r="J165" i="5"/>
  <c r="J164" i="5" s="1"/>
  <c r="E165" i="5"/>
  <c r="M164" i="5"/>
  <c r="L164" i="5"/>
  <c r="K164" i="5"/>
  <c r="I164" i="5"/>
  <c r="H164" i="5"/>
  <c r="G164" i="5"/>
  <c r="F164" i="5"/>
  <c r="J163" i="5"/>
  <c r="E163" i="5"/>
  <c r="J162" i="5"/>
  <c r="E162" i="5"/>
  <c r="J161" i="5"/>
  <c r="E161" i="5"/>
  <c r="J160" i="5"/>
  <c r="J159" i="5" s="1"/>
  <c r="E160" i="5"/>
  <c r="M159" i="5"/>
  <c r="L159" i="5"/>
  <c r="K159" i="5"/>
  <c r="I159" i="5"/>
  <c r="H159" i="5"/>
  <c r="G159" i="5"/>
  <c r="F159" i="5"/>
  <c r="J158" i="5"/>
  <c r="E158" i="5"/>
  <c r="J157" i="5"/>
  <c r="E157" i="5"/>
  <c r="J156" i="5"/>
  <c r="E156" i="5"/>
  <c r="J155" i="5"/>
  <c r="J154" i="5" s="1"/>
  <c r="E155" i="5"/>
  <c r="M154" i="5"/>
  <c r="L154" i="5"/>
  <c r="K154" i="5"/>
  <c r="I154" i="5"/>
  <c r="H154" i="5"/>
  <c r="G154" i="5"/>
  <c r="F154" i="5"/>
  <c r="E153" i="5"/>
  <c r="E152" i="5"/>
  <c r="M118" i="5"/>
  <c r="M117" i="5"/>
  <c r="M112" i="5" s="1"/>
  <c r="M116" i="5"/>
  <c r="M115" i="5"/>
  <c r="M110" i="5" s="1"/>
  <c r="L118" i="5"/>
  <c r="L116" i="5"/>
  <c r="L117" i="5"/>
  <c r="L115" i="5"/>
  <c r="K118" i="5"/>
  <c r="K117" i="5"/>
  <c r="K112" i="5" s="1"/>
  <c r="K116" i="5"/>
  <c r="K115" i="5"/>
  <c r="I118" i="5"/>
  <c r="I117" i="5"/>
  <c r="I112" i="5" s="1"/>
  <c r="I116" i="5"/>
  <c r="I111" i="5" s="1"/>
  <c r="I9" i="5" s="1"/>
  <c r="I115" i="5"/>
  <c r="I110" i="5" s="1"/>
  <c r="H118" i="5"/>
  <c r="H119" i="5"/>
  <c r="H117" i="5"/>
  <c r="H116" i="5"/>
  <c r="H111" i="5" s="1"/>
  <c r="H115" i="5"/>
  <c r="G118" i="5"/>
  <c r="G113" i="5" s="1"/>
  <c r="G117" i="5"/>
  <c r="G116" i="5"/>
  <c r="G111" i="5" s="1"/>
  <c r="G115" i="5"/>
  <c r="F118" i="5"/>
  <c r="F113" i="5" s="1"/>
  <c r="F117" i="5"/>
  <c r="F116" i="5"/>
  <c r="F115" i="5"/>
  <c r="J148" i="5"/>
  <c r="E148" i="5"/>
  <c r="J147" i="5"/>
  <c r="E147" i="5"/>
  <c r="J146" i="5"/>
  <c r="E146" i="5"/>
  <c r="J145" i="5"/>
  <c r="J144" i="5" s="1"/>
  <c r="E145" i="5"/>
  <c r="M144" i="5"/>
  <c r="L144" i="5"/>
  <c r="K144" i="5"/>
  <c r="I144" i="5"/>
  <c r="H144" i="5"/>
  <c r="G144" i="5"/>
  <c r="F144" i="5"/>
  <c r="E144" i="5"/>
  <c r="J143" i="5"/>
  <c r="E143" i="5"/>
  <c r="J142" i="5"/>
  <c r="E142" i="5"/>
  <c r="J141" i="5"/>
  <c r="E141" i="5"/>
  <c r="J140" i="5"/>
  <c r="J139" i="5" s="1"/>
  <c r="E140" i="5"/>
  <c r="M139" i="5"/>
  <c r="L139" i="5"/>
  <c r="K139" i="5"/>
  <c r="I139" i="5"/>
  <c r="H139" i="5"/>
  <c r="G139" i="5"/>
  <c r="F139" i="5"/>
  <c r="E139" i="5"/>
  <c r="J138" i="5"/>
  <c r="E138" i="5"/>
  <c r="J137" i="5"/>
  <c r="E137" i="5"/>
  <c r="J136" i="5"/>
  <c r="E136" i="5"/>
  <c r="J135" i="5"/>
  <c r="J134" i="5" s="1"/>
  <c r="E135" i="5"/>
  <c r="M134" i="5"/>
  <c r="L134" i="5"/>
  <c r="K134" i="5"/>
  <c r="I134" i="5"/>
  <c r="H134" i="5"/>
  <c r="G134" i="5"/>
  <c r="F134" i="5"/>
  <c r="E134" i="5"/>
  <c r="J133" i="5"/>
  <c r="E133" i="5"/>
  <c r="J132" i="5"/>
  <c r="E132" i="5"/>
  <c r="J131" i="5"/>
  <c r="E131" i="5"/>
  <c r="J130" i="5"/>
  <c r="J129" i="5" s="1"/>
  <c r="E130" i="5"/>
  <c r="M129" i="5"/>
  <c r="L129" i="5"/>
  <c r="K129" i="5"/>
  <c r="I129" i="5"/>
  <c r="H129" i="5"/>
  <c r="G129" i="5"/>
  <c r="F129" i="5"/>
  <c r="J128" i="5"/>
  <c r="E128" i="5"/>
  <c r="J127" i="5"/>
  <c r="E127" i="5"/>
  <c r="J126" i="5"/>
  <c r="E126" i="5"/>
  <c r="J125" i="5"/>
  <c r="J124" i="5" s="1"/>
  <c r="E125" i="5"/>
  <c r="M124" i="5"/>
  <c r="L124" i="5"/>
  <c r="K124" i="5"/>
  <c r="I124" i="5"/>
  <c r="H124" i="5"/>
  <c r="G124" i="5"/>
  <c r="F124" i="5"/>
  <c r="J123" i="5"/>
  <c r="E123" i="5"/>
  <c r="J122" i="5"/>
  <c r="E122" i="5"/>
  <c r="J121" i="5"/>
  <c r="E121" i="5"/>
  <c r="J120" i="5"/>
  <c r="J119" i="5" s="1"/>
  <c r="E120" i="5"/>
  <c r="M119" i="5"/>
  <c r="L119" i="5"/>
  <c r="K119" i="5"/>
  <c r="I119" i="5"/>
  <c r="G119" i="5"/>
  <c r="F119" i="5"/>
  <c r="J118" i="5"/>
  <c r="M17" i="5"/>
  <c r="M16" i="5"/>
  <c r="L17" i="5"/>
  <c r="L16" i="5"/>
  <c r="K17" i="5"/>
  <c r="K16" i="5"/>
  <c r="I17" i="5"/>
  <c r="I13" i="5" s="1"/>
  <c r="I16" i="5"/>
  <c r="H17" i="5"/>
  <c r="H16" i="5"/>
  <c r="G17" i="5"/>
  <c r="G16" i="5"/>
  <c r="F17" i="5"/>
  <c r="F16" i="5"/>
  <c r="E16" i="5" s="1"/>
  <c r="J17" i="5"/>
  <c r="E105" i="5"/>
  <c r="E104" i="5"/>
  <c r="J107" i="5"/>
  <c r="E107" i="5"/>
  <c r="J106" i="5"/>
  <c r="E106" i="5"/>
  <c r="J105" i="5"/>
  <c r="J104" i="5"/>
  <c r="M103" i="5"/>
  <c r="L103" i="5"/>
  <c r="K103" i="5"/>
  <c r="H103" i="5"/>
  <c r="G103" i="5"/>
  <c r="F103" i="5"/>
  <c r="L100" i="5"/>
  <c r="L99" i="5"/>
  <c r="J99" i="5" s="1"/>
  <c r="J102" i="5"/>
  <c r="E102" i="5"/>
  <c r="J101" i="5"/>
  <c r="E101" i="5"/>
  <c r="J100" i="5"/>
  <c r="E100" i="5"/>
  <c r="E99" i="5"/>
  <c r="M98" i="5"/>
  <c r="K98" i="5"/>
  <c r="I98" i="5"/>
  <c r="H98" i="5"/>
  <c r="G98" i="5"/>
  <c r="F98" i="5"/>
  <c r="J97" i="5"/>
  <c r="E97" i="5"/>
  <c r="J96" i="5"/>
  <c r="E96" i="5"/>
  <c r="K95" i="5"/>
  <c r="J95" i="5" s="1"/>
  <c r="E95" i="5"/>
  <c r="K94" i="5"/>
  <c r="J94" i="5" s="1"/>
  <c r="E94" i="5"/>
  <c r="M93" i="5"/>
  <c r="L93" i="5"/>
  <c r="K93" i="5"/>
  <c r="I93" i="5"/>
  <c r="G93" i="5"/>
  <c r="F93" i="5"/>
  <c r="E90" i="5"/>
  <c r="E89" i="5"/>
  <c r="K90" i="5"/>
  <c r="K89" i="5"/>
  <c r="J89" i="5" s="1"/>
  <c r="J92" i="5"/>
  <c r="E92" i="5"/>
  <c r="J91" i="5"/>
  <c r="E91" i="5"/>
  <c r="J90" i="5"/>
  <c r="M88" i="5"/>
  <c r="L88" i="5"/>
  <c r="I88" i="5"/>
  <c r="G88" i="5"/>
  <c r="F88" i="5"/>
  <c r="E85" i="5"/>
  <c r="E84" i="5"/>
  <c r="J87" i="5"/>
  <c r="E87" i="5"/>
  <c r="J86" i="5"/>
  <c r="E86" i="5"/>
  <c r="J85" i="5"/>
  <c r="J84" i="5"/>
  <c r="M83" i="5"/>
  <c r="L83" i="5"/>
  <c r="K83" i="5"/>
  <c r="H83" i="5"/>
  <c r="G83" i="5"/>
  <c r="K80" i="5"/>
  <c r="K79" i="5"/>
  <c r="J79" i="5" s="1"/>
  <c r="J82" i="5"/>
  <c r="E82" i="5"/>
  <c r="J81" i="5"/>
  <c r="E81" i="5"/>
  <c r="J80" i="5"/>
  <c r="E80" i="5"/>
  <c r="E79" i="5"/>
  <c r="M78" i="5"/>
  <c r="L78" i="5"/>
  <c r="I78" i="5"/>
  <c r="H78" i="5"/>
  <c r="G78" i="5"/>
  <c r="F78" i="5"/>
  <c r="I73" i="5"/>
  <c r="J77" i="5"/>
  <c r="E77" i="5"/>
  <c r="J76" i="5"/>
  <c r="E76" i="5"/>
  <c r="J75" i="5"/>
  <c r="J74" i="5"/>
  <c r="J73" i="5" s="1"/>
  <c r="E74" i="5"/>
  <c r="M73" i="5"/>
  <c r="L73" i="5"/>
  <c r="K73" i="5"/>
  <c r="H73" i="5"/>
  <c r="G73" i="5"/>
  <c r="F73" i="5"/>
  <c r="F15" i="5"/>
  <c r="F14" i="5"/>
  <c r="J72" i="5"/>
  <c r="E72" i="5"/>
  <c r="J71" i="5"/>
  <c r="E71" i="5"/>
  <c r="M70" i="5"/>
  <c r="L70" i="5"/>
  <c r="M69" i="5"/>
  <c r="L69" i="5"/>
  <c r="K68" i="5"/>
  <c r="I68" i="5"/>
  <c r="G68" i="5"/>
  <c r="M65" i="5"/>
  <c r="M64" i="5"/>
  <c r="L65" i="5"/>
  <c r="L64" i="5"/>
  <c r="E65" i="5"/>
  <c r="E64" i="5"/>
  <c r="M55" i="5"/>
  <c r="M54" i="5"/>
  <c r="E54" i="5"/>
  <c r="J67" i="5"/>
  <c r="E67" i="5"/>
  <c r="J66" i="5"/>
  <c r="E66" i="5"/>
  <c r="J65" i="5"/>
  <c r="I63" i="5"/>
  <c r="H63" i="5"/>
  <c r="F63" i="5"/>
  <c r="E59" i="5"/>
  <c r="L55" i="5"/>
  <c r="J55" i="5" s="1"/>
  <c r="L54" i="5"/>
  <c r="J62" i="5"/>
  <c r="E62" i="5"/>
  <c r="J61" i="5"/>
  <c r="E61" i="5"/>
  <c r="M60" i="5"/>
  <c r="J60" i="5" s="1"/>
  <c r="M59" i="5"/>
  <c r="J59" i="5" s="1"/>
  <c r="L58" i="5"/>
  <c r="K58" i="5"/>
  <c r="H58" i="5"/>
  <c r="G58" i="5"/>
  <c r="F58" i="5"/>
  <c r="J57" i="5"/>
  <c r="E57" i="5"/>
  <c r="J56" i="5"/>
  <c r="E56" i="5"/>
  <c r="E55" i="5"/>
  <c r="M53" i="5"/>
  <c r="K53" i="5"/>
  <c r="I53" i="5"/>
  <c r="F53" i="5"/>
  <c r="E45" i="5"/>
  <c r="E44" i="5"/>
  <c r="J52" i="5"/>
  <c r="E52" i="5"/>
  <c r="J51" i="5"/>
  <c r="E51" i="5"/>
  <c r="J50" i="5"/>
  <c r="E50" i="5"/>
  <c r="J49" i="5"/>
  <c r="J48" i="5" s="1"/>
  <c r="E49" i="5"/>
  <c r="M48" i="5"/>
  <c r="L48" i="5"/>
  <c r="K48" i="5"/>
  <c r="I48" i="5"/>
  <c r="H48" i="5"/>
  <c r="F48" i="5"/>
  <c r="J47" i="5"/>
  <c r="E47" i="5"/>
  <c r="J46" i="5"/>
  <c r="E46" i="5"/>
  <c r="J45" i="5"/>
  <c r="J44" i="5"/>
  <c r="M43" i="5"/>
  <c r="L43" i="5"/>
  <c r="K43" i="5"/>
  <c r="I43" i="5"/>
  <c r="F43" i="5"/>
  <c r="J42" i="5"/>
  <c r="E42" i="5"/>
  <c r="J41" i="5"/>
  <c r="E41" i="5"/>
  <c r="J40" i="5"/>
  <c r="E40" i="5"/>
  <c r="J39" i="5"/>
  <c r="E39" i="5"/>
  <c r="M38" i="5"/>
  <c r="L38" i="5"/>
  <c r="K38" i="5"/>
  <c r="I38" i="5"/>
  <c r="H38" i="5"/>
  <c r="G38" i="5"/>
  <c r="F38" i="5"/>
  <c r="E38" i="5"/>
  <c r="G33" i="5"/>
  <c r="J37" i="5"/>
  <c r="E37" i="5"/>
  <c r="J36" i="5"/>
  <c r="E36" i="5"/>
  <c r="J35" i="5"/>
  <c r="E35" i="5"/>
  <c r="J34" i="5"/>
  <c r="J33" i="5" s="1"/>
  <c r="E34" i="5"/>
  <c r="M33" i="5"/>
  <c r="L33" i="5"/>
  <c r="K33" i="5"/>
  <c r="I33" i="5"/>
  <c r="H33" i="5"/>
  <c r="F33" i="5"/>
  <c r="J32" i="5"/>
  <c r="E32" i="5"/>
  <c r="J31" i="5"/>
  <c r="E31" i="5"/>
  <c r="J30" i="5"/>
  <c r="E30" i="5"/>
  <c r="J29" i="5"/>
  <c r="E29" i="5"/>
  <c r="M28" i="5"/>
  <c r="L28" i="5"/>
  <c r="K28" i="5"/>
  <c r="I28" i="5"/>
  <c r="H28" i="5"/>
  <c r="G28" i="5"/>
  <c r="F28" i="5"/>
  <c r="E28" i="5"/>
  <c r="J27" i="5"/>
  <c r="J26" i="5"/>
  <c r="J25" i="5"/>
  <c r="J24" i="5"/>
  <c r="J22" i="5"/>
  <c r="J21" i="5"/>
  <c r="J20" i="5"/>
  <c r="M23" i="5"/>
  <c r="L23" i="5"/>
  <c r="K23" i="5"/>
  <c r="I23" i="5"/>
  <c r="H23" i="5"/>
  <c r="G23" i="5"/>
  <c r="F23" i="5"/>
  <c r="E27" i="5"/>
  <c r="E26" i="5"/>
  <c r="E25" i="5"/>
  <c r="E24" i="5"/>
  <c r="E22" i="5"/>
  <c r="E21" i="5"/>
  <c r="E20" i="5"/>
  <c r="E19" i="5"/>
  <c r="J19" i="5"/>
  <c r="M18" i="5"/>
  <c r="L18" i="5"/>
  <c r="K18" i="5"/>
  <c r="I18" i="5"/>
  <c r="H18" i="5"/>
  <c r="F18" i="5"/>
  <c r="E15" i="1"/>
  <c r="E17" i="1"/>
  <c r="E14" i="1"/>
  <c r="N14" i="1" s="1"/>
  <c r="E12" i="1"/>
  <c r="E11" i="1"/>
  <c r="J19" i="1"/>
  <c r="J17" i="1"/>
  <c r="N17" i="1" s="1"/>
  <c r="J15" i="1"/>
  <c r="J13" i="1"/>
  <c r="J12" i="1"/>
  <c r="N12" i="1" s="1"/>
  <c r="J11" i="1"/>
  <c r="J10" i="1"/>
  <c r="E10" i="1"/>
  <c r="E8" i="1"/>
  <c r="N10" i="1" l="1"/>
  <c r="J334" i="5"/>
  <c r="N335" i="5"/>
  <c r="L111" i="5"/>
  <c r="N456" i="5"/>
  <c r="N457" i="5"/>
  <c r="N458" i="5"/>
  <c r="E416" i="5"/>
  <c r="N295" i="5"/>
  <c r="N296" i="5"/>
  <c r="N297" i="5"/>
  <c r="L110" i="5"/>
  <c r="N200" i="5"/>
  <c r="N199" i="5" s="1"/>
  <c r="J151" i="5"/>
  <c r="I149" i="5"/>
  <c r="K110" i="5"/>
  <c r="J110" i="5" s="1"/>
  <c r="F111" i="5"/>
  <c r="F149" i="5"/>
  <c r="H114" i="5"/>
  <c r="E116" i="5"/>
  <c r="J38" i="5"/>
  <c r="I58" i="5"/>
  <c r="J70" i="5"/>
  <c r="I10" i="5"/>
  <c r="I13" i="6" s="1"/>
  <c r="M10" i="5"/>
  <c r="M13" i="6" s="1"/>
  <c r="F114" i="5"/>
  <c r="M114" i="5"/>
  <c r="E117" i="5"/>
  <c r="H113" i="5"/>
  <c r="H11" i="5" s="1"/>
  <c r="H17" i="6" s="1"/>
  <c r="I113" i="5"/>
  <c r="I11" i="5" s="1"/>
  <c r="I17" i="6" s="1"/>
  <c r="K111" i="5"/>
  <c r="K9" i="5" s="1"/>
  <c r="K10" i="6" s="1"/>
  <c r="K113" i="5"/>
  <c r="J113" i="5" s="1"/>
  <c r="L113" i="5"/>
  <c r="M111" i="5"/>
  <c r="M109" i="5" s="1"/>
  <c r="M113" i="5"/>
  <c r="M11" i="5" s="1"/>
  <c r="H149" i="5"/>
  <c r="K149" i="5"/>
  <c r="I415" i="5"/>
  <c r="N269" i="5"/>
  <c r="N459" i="5"/>
  <c r="N264" i="5"/>
  <c r="E19" i="1"/>
  <c r="J8" i="1"/>
  <c r="N8" i="1" s="1"/>
  <c r="E13" i="1"/>
  <c r="N13" i="1" s="1"/>
  <c r="N288" i="5"/>
  <c r="N287" i="5"/>
  <c r="I109" i="5"/>
  <c r="H9" i="5"/>
  <c r="H10" i="6" s="1"/>
  <c r="L53" i="5"/>
  <c r="M58" i="5"/>
  <c r="E60" i="5"/>
  <c r="E58" i="5" s="1"/>
  <c r="E69" i="5"/>
  <c r="N74" i="5"/>
  <c r="I83" i="5"/>
  <c r="N91" i="5"/>
  <c r="N92" i="5"/>
  <c r="J88" i="5"/>
  <c r="H93" i="5"/>
  <c r="J98" i="5"/>
  <c r="G114" i="5"/>
  <c r="K114" i="5"/>
  <c r="J115" i="5"/>
  <c r="J116" i="5"/>
  <c r="J117" i="5"/>
  <c r="F110" i="5"/>
  <c r="F8" i="5" s="1"/>
  <c r="F112" i="5"/>
  <c r="G110" i="5"/>
  <c r="G112" i="5"/>
  <c r="G10" i="5" s="1"/>
  <c r="G13" i="6" s="1"/>
  <c r="H110" i="5"/>
  <c r="H112" i="5"/>
  <c r="H10" i="5" s="1"/>
  <c r="H13" i="6" s="1"/>
  <c r="L112" i="5"/>
  <c r="L10" i="5" s="1"/>
  <c r="H415" i="5"/>
  <c r="M415" i="5"/>
  <c r="N329" i="5"/>
  <c r="N319" i="5"/>
  <c r="E83" i="5"/>
  <c r="N354" i="5"/>
  <c r="L63" i="5"/>
  <c r="L68" i="5"/>
  <c r="J69" i="5"/>
  <c r="M68" i="5"/>
  <c r="H68" i="5"/>
  <c r="J78" i="5"/>
  <c r="J83" i="5"/>
  <c r="E98" i="5"/>
  <c r="J16" i="5"/>
  <c r="K10" i="5"/>
  <c r="F9" i="5"/>
  <c r="F11" i="5"/>
  <c r="N384" i="5"/>
  <c r="N379" i="5"/>
  <c r="N374" i="5"/>
  <c r="N369" i="5"/>
  <c r="N259" i="5"/>
  <c r="N254" i="5"/>
  <c r="N314" i="5"/>
  <c r="N309" i="5"/>
  <c r="N304" i="5"/>
  <c r="N61" i="5"/>
  <c r="N62" i="5"/>
  <c r="N461" i="5"/>
  <c r="N462" i="5"/>
  <c r="N463" i="5"/>
  <c r="N464" i="5"/>
  <c r="N66" i="5"/>
  <c r="N67" i="5"/>
  <c r="H53" i="5"/>
  <c r="M8" i="5"/>
  <c r="G63" i="5"/>
  <c r="K63" i="5"/>
  <c r="M63" i="5"/>
  <c r="F68" i="5"/>
  <c r="N86" i="5"/>
  <c r="N87" i="5"/>
  <c r="F83" i="5"/>
  <c r="H88" i="5"/>
  <c r="L98" i="5"/>
  <c r="I103" i="5"/>
  <c r="N120" i="5"/>
  <c r="N121" i="5"/>
  <c r="N122" i="5"/>
  <c r="N123" i="5"/>
  <c r="N125" i="5"/>
  <c r="N126" i="5"/>
  <c r="N127" i="5"/>
  <c r="N128" i="5"/>
  <c r="N130" i="5"/>
  <c r="N131" i="5"/>
  <c r="N132" i="5"/>
  <c r="N133" i="5"/>
  <c r="N137" i="5"/>
  <c r="N138" i="5"/>
  <c r="N142" i="5"/>
  <c r="N143" i="5"/>
  <c r="N147" i="5"/>
  <c r="N148" i="5"/>
  <c r="N397" i="5"/>
  <c r="N398" i="5"/>
  <c r="N407" i="5"/>
  <c r="N408" i="5"/>
  <c r="N344" i="5"/>
  <c r="N359" i="5"/>
  <c r="N349" i="5"/>
  <c r="N15" i="1"/>
  <c r="E411" i="5"/>
  <c r="H410" i="5"/>
  <c r="I410" i="5"/>
  <c r="J411" i="5"/>
  <c r="M410" i="5"/>
  <c r="J18" i="5"/>
  <c r="G18" i="5" s="1"/>
  <c r="J54" i="5"/>
  <c r="N56" i="5"/>
  <c r="N57" i="5"/>
  <c r="J64" i="5"/>
  <c r="J63" i="5" s="1"/>
  <c r="E70" i="5"/>
  <c r="E75" i="5"/>
  <c r="N75" i="5" s="1"/>
  <c r="K88" i="5"/>
  <c r="J103" i="5"/>
  <c r="N215" i="5"/>
  <c r="N216" i="5"/>
  <c r="N217" i="5"/>
  <c r="N221" i="5"/>
  <c r="N225" i="5"/>
  <c r="N226" i="5"/>
  <c r="N227" i="5"/>
  <c r="N228" i="5"/>
  <c r="N230" i="5"/>
  <c r="N231" i="5"/>
  <c r="N240" i="5"/>
  <c r="N241" i="5"/>
  <c r="N242" i="5"/>
  <c r="N243" i="5"/>
  <c r="N245" i="5"/>
  <c r="N246" i="5"/>
  <c r="N247" i="5"/>
  <c r="F194" i="5"/>
  <c r="N336" i="5"/>
  <c r="N337" i="5"/>
  <c r="N338" i="5"/>
  <c r="E339" i="5"/>
  <c r="N390" i="5"/>
  <c r="N391" i="5"/>
  <c r="N392" i="5"/>
  <c r="N393" i="5"/>
  <c r="N402" i="5"/>
  <c r="N403" i="5"/>
  <c r="E430" i="5"/>
  <c r="E417" i="5"/>
  <c r="N417" i="5" s="1"/>
  <c r="G415" i="5"/>
  <c r="L415" i="5"/>
  <c r="G412" i="5"/>
  <c r="G414" i="5"/>
  <c r="E414" i="5" s="1"/>
  <c r="K414" i="5"/>
  <c r="L414" i="5"/>
  <c r="L410" i="5" s="1"/>
  <c r="N89" i="5"/>
  <c r="E103" i="5"/>
  <c r="N157" i="5"/>
  <c r="N158" i="5"/>
  <c r="N162" i="5"/>
  <c r="N163" i="5"/>
  <c r="N165" i="5"/>
  <c r="N166" i="5"/>
  <c r="N167" i="5"/>
  <c r="N168" i="5"/>
  <c r="N177" i="5"/>
  <c r="N178" i="5"/>
  <c r="N182" i="5"/>
  <c r="N183" i="5"/>
  <c r="N187" i="5"/>
  <c r="N188" i="5"/>
  <c r="N192" i="5"/>
  <c r="N193" i="5"/>
  <c r="E404" i="5"/>
  <c r="F413" i="5"/>
  <c r="E413" i="5" s="1"/>
  <c r="N413" i="5" s="1"/>
  <c r="E249" i="5"/>
  <c r="N279" i="5"/>
  <c r="N249" i="5"/>
  <c r="N274" i="5"/>
  <c r="K415" i="5"/>
  <c r="J415" i="5"/>
  <c r="F415" i="5"/>
  <c r="E460" i="5"/>
  <c r="E445" i="5"/>
  <c r="E455" i="5"/>
  <c r="E450" i="5"/>
  <c r="E440" i="5"/>
  <c r="E435" i="5"/>
  <c r="N426" i="5"/>
  <c r="N427" i="5"/>
  <c r="N428" i="5"/>
  <c r="N429" i="5"/>
  <c r="E425" i="5"/>
  <c r="N421" i="5"/>
  <c r="N422" i="5"/>
  <c r="N423" i="5"/>
  <c r="N424" i="5"/>
  <c r="J420" i="5"/>
  <c r="N418" i="5"/>
  <c r="N419" i="5"/>
  <c r="N416" i="5"/>
  <c r="N405" i="5"/>
  <c r="N401" i="5"/>
  <c r="N400" i="5"/>
  <c r="E399" i="5"/>
  <c r="N395" i="5"/>
  <c r="N396" i="5"/>
  <c r="E394" i="5"/>
  <c r="E214" i="5"/>
  <c r="E224" i="5"/>
  <c r="E229" i="5"/>
  <c r="E239" i="5"/>
  <c r="E244" i="5"/>
  <c r="N235" i="5"/>
  <c r="N220" i="5"/>
  <c r="N210" i="5"/>
  <c r="J195" i="5"/>
  <c r="J194" i="5" s="1"/>
  <c r="N406" i="5"/>
  <c r="I8" i="5"/>
  <c r="L114" i="5"/>
  <c r="J150" i="5"/>
  <c r="J152" i="5"/>
  <c r="N218" i="5"/>
  <c r="N236" i="5"/>
  <c r="N237" i="5"/>
  <c r="N238" i="5"/>
  <c r="N248" i="5"/>
  <c r="E299" i="5"/>
  <c r="N49" i="5"/>
  <c r="N51" i="5"/>
  <c r="N76" i="5"/>
  <c r="N77" i="5"/>
  <c r="K78" i="5"/>
  <c r="N94" i="5"/>
  <c r="N96" i="5"/>
  <c r="N97" i="5"/>
  <c r="N101" i="5"/>
  <c r="N102" i="5"/>
  <c r="N106" i="5"/>
  <c r="N107" i="5"/>
  <c r="E17" i="5"/>
  <c r="N17" i="5" s="1"/>
  <c r="J15" i="5"/>
  <c r="N172" i="5"/>
  <c r="N173" i="5"/>
  <c r="N211" i="5"/>
  <c r="N212" i="5"/>
  <c r="N213" i="5"/>
  <c r="N222" i="5"/>
  <c r="N223" i="5"/>
  <c r="N232" i="5"/>
  <c r="N233" i="5"/>
  <c r="N291" i="5"/>
  <c r="N292" i="5"/>
  <c r="N293" i="5"/>
  <c r="E294" i="5"/>
  <c r="N301" i="5"/>
  <c r="N299" i="5" s="1"/>
  <c r="E289" i="5"/>
  <c r="N286" i="5"/>
  <c r="N285" i="5"/>
  <c r="E284" i="5"/>
  <c r="E195" i="5"/>
  <c r="E194" i="5" s="1"/>
  <c r="E204" i="5"/>
  <c r="E199" i="5"/>
  <c r="N196" i="5"/>
  <c r="N197" i="5"/>
  <c r="N198" i="5"/>
  <c r="M149" i="5"/>
  <c r="N153" i="5"/>
  <c r="N152" i="5"/>
  <c r="G149" i="5"/>
  <c r="E149" i="5"/>
  <c r="N190" i="5"/>
  <c r="N191" i="5"/>
  <c r="N185" i="5"/>
  <c r="N186" i="5"/>
  <c r="N180" i="5"/>
  <c r="N181" i="5"/>
  <c r="N176" i="5"/>
  <c r="N175" i="5"/>
  <c r="E174" i="5"/>
  <c r="N170" i="5"/>
  <c r="N171" i="5"/>
  <c r="N160" i="5"/>
  <c r="N161" i="5"/>
  <c r="N155" i="5"/>
  <c r="N156" i="5"/>
  <c r="E169" i="5"/>
  <c r="E164" i="5"/>
  <c r="E159" i="5"/>
  <c r="E154" i="5"/>
  <c r="N151" i="5"/>
  <c r="N117" i="5"/>
  <c r="I114" i="5"/>
  <c r="E115" i="5"/>
  <c r="E118" i="5"/>
  <c r="N118" i="5" s="1"/>
  <c r="N145" i="5"/>
  <c r="N146" i="5"/>
  <c r="N140" i="5"/>
  <c r="N141" i="5"/>
  <c r="N136" i="5"/>
  <c r="N135" i="5"/>
  <c r="E129" i="5"/>
  <c r="E124" i="5"/>
  <c r="E119" i="5"/>
  <c r="M13" i="5"/>
  <c r="N16" i="5"/>
  <c r="F13" i="5"/>
  <c r="J43" i="5"/>
  <c r="H43" i="5"/>
  <c r="N59" i="5"/>
  <c r="J58" i="5"/>
  <c r="N71" i="5"/>
  <c r="N72" i="5"/>
  <c r="N79" i="5"/>
  <c r="N81" i="5"/>
  <c r="N82" i="5"/>
  <c r="J93" i="5"/>
  <c r="N104" i="5"/>
  <c r="N105" i="5"/>
  <c r="N99" i="5"/>
  <c r="N100" i="5"/>
  <c r="N95" i="5"/>
  <c r="E93" i="5"/>
  <c r="N90" i="5"/>
  <c r="E88" i="5"/>
  <c r="N84" i="5"/>
  <c r="N85" i="5"/>
  <c r="N80" i="5"/>
  <c r="E78" i="5"/>
  <c r="E73" i="5"/>
  <c r="N69" i="5"/>
  <c r="J68" i="5"/>
  <c r="N65" i="5"/>
  <c r="E63" i="5"/>
  <c r="J53" i="5"/>
  <c r="N60" i="5"/>
  <c r="N55" i="5"/>
  <c r="E53" i="5"/>
  <c r="N54" i="5"/>
  <c r="N34" i="5"/>
  <c r="N35" i="5"/>
  <c r="N36" i="5"/>
  <c r="N44" i="5"/>
  <c r="G53" i="5"/>
  <c r="N46" i="5"/>
  <c r="G48" i="5"/>
  <c r="N52" i="5"/>
  <c r="N37" i="5"/>
  <c r="N39" i="5"/>
  <c r="N40" i="5"/>
  <c r="N50" i="5"/>
  <c r="E48" i="5"/>
  <c r="N22" i="5"/>
  <c r="N27" i="5"/>
  <c r="N41" i="5"/>
  <c r="N42" i="5"/>
  <c r="N19" i="5"/>
  <c r="N21" i="5"/>
  <c r="N26" i="5"/>
  <c r="N31" i="5"/>
  <c r="N32" i="5"/>
  <c r="N47" i="5"/>
  <c r="G43" i="5"/>
  <c r="E43" i="5"/>
  <c r="N45" i="5"/>
  <c r="J28" i="5"/>
  <c r="N30" i="5"/>
  <c r="N29" i="5"/>
  <c r="N25" i="5"/>
  <c r="E23" i="5"/>
  <c r="N24" i="5"/>
  <c r="E33" i="5"/>
  <c r="N20" i="5"/>
  <c r="J23" i="5"/>
  <c r="E18" i="5"/>
  <c r="N19" i="1"/>
  <c r="N11" i="1"/>
  <c r="N334" i="5" l="1"/>
  <c r="N119" i="5"/>
  <c r="L13" i="6"/>
  <c r="J10" i="5"/>
  <c r="N64" i="5"/>
  <c r="N455" i="5"/>
  <c r="N294" i="5"/>
  <c r="K8" i="5"/>
  <c r="L8" i="5"/>
  <c r="L7" i="6" s="1"/>
  <c r="E111" i="5"/>
  <c r="J111" i="5"/>
  <c r="N115" i="5"/>
  <c r="J114" i="5"/>
  <c r="E68" i="5"/>
  <c r="N63" i="5"/>
  <c r="N70" i="5"/>
  <c r="N68" i="5" s="1"/>
  <c r="N73" i="5"/>
  <c r="N78" i="5"/>
  <c r="N88" i="5"/>
  <c r="N93" i="5"/>
  <c r="N116" i="5"/>
  <c r="N244" i="5"/>
  <c r="N214" i="5"/>
  <c r="N404" i="5"/>
  <c r="K11" i="5"/>
  <c r="E113" i="5"/>
  <c r="N113" i="5" s="1"/>
  <c r="K109" i="5"/>
  <c r="I10" i="6"/>
  <c r="G13" i="5"/>
  <c r="H13" i="5"/>
  <c r="N23" i="5"/>
  <c r="G8" i="5"/>
  <c r="M9" i="5"/>
  <c r="M10" i="6" s="1"/>
  <c r="E112" i="5"/>
  <c r="F109" i="5"/>
  <c r="E110" i="5"/>
  <c r="J149" i="5"/>
  <c r="H109" i="5"/>
  <c r="G109" i="5"/>
  <c r="L109" i="5"/>
  <c r="J112" i="5"/>
  <c r="H8" i="5"/>
  <c r="K17" i="6"/>
  <c r="L9" i="5"/>
  <c r="E15" i="5"/>
  <c r="N15" i="5" s="1"/>
  <c r="G9" i="5"/>
  <c r="G10" i="6" s="1"/>
  <c r="N48" i="5"/>
  <c r="K7" i="6"/>
  <c r="M7" i="6"/>
  <c r="F17" i="6"/>
  <c r="K13" i="6"/>
  <c r="J13" i="6" s="1"/>
  <c r="F7" i="6"/>
  <c r="L11" i="5"/>
  <c r="L17" i="6" s="1"/>
  <c r="G11" i="5"/>
  <c r="G17" i="6" s="1"/>
  <c r="I7" i="6"/>
  <c r="N411" i="5"/>
  <c r="F10" i="6"/>
  <c r="F10" i="5"/>
  <c r="N129" i="5"/>
  <c r="N124" i="5"/>
  <c r="N460" i="5"/>
  <c r="N53" i="5"/>
  <c r="N58" i="5"/>
  <c r="L13" i="5"/>
  <c r="J13" i="5" s="1"/>
  <c r="N139" i="5"/>
  <c r="N144" i="5"/>
  <c r="N154" i="5"/>
  <c r="N159" i="5"/>
  <c r="N150" i="5"/>
  <c r="N149" i="5" s="1"/>
  <c r="N229" i="5"/>
  <c r="N209" i="5"/>
  <c r="E14" i="5"/>
  <c r="E415" i="5"/>
  <c r="G410" i="5"/>
  <c r="N219" i="5"/>
  <c r="N394" i="5"/>
  <c r="N164" i="5"/>
  <c r="J414" i="5"/>
  <c r="J410" i="5" s="1"/>
  <c r="N389" i="5"/>
  <c r="E412" i="5"/>
  <c r="N289" i="5"/>
  <c r="N234" i="5"/>
  <c r="N239" i="5"/>
  <c r="N224" i="5"/>
  <c r="K410" i="5"/>
  <c r="F410" i="5"/>
  <c r="N415" i="5"/>
  <c r="N425" i="5"/>
  <c r="N420" i="5"/>
  <c r="N399" i="5"/>
  <c r="N98" i="5"/>
  <c r="N103" i="5"/>
  <c r="N179" i="5"/>
  <c r="N184" i="5"/>
  <c r="N189" i="5"/>
  <c r="N284" i="5"/>
  <c r="N195" i="5"/>
  <c r="N194" i="5" s="1"/>
  <c r="N174" i="5"/>
  <c r="N169" i="5"/>
  <c r="E114" i="5"/>
  <c r="N134" i="5"/>
  <c r="N83" i="5"/>
  <c r="N33" i="5"/>
  <c r="N18" i="5"/>
  <c r="N43" i="5"/>
  <c r="N38" i="5"/>
  <c r="N28" i="5"/>
  <c r="J8" i="5" l="1"/>
  <c r="K7" i="5"/>
  <c r="N111" i="5"/>
  <c r="I7" i="5"/>
  <c r="M7" i="5"/>
  <c r="N114" i="5"/>
  <c r="E8" i="5"/>
  <c r="G7" i="6"/>
  <c r="N8" i="5"/>
  <c r="E13" i="5"/>
  <c r="E9" i="5"/>
  <c r="E10" i="6"/>
  <c r="G7" i="5"/>
  <c r="J17" i="6"/>
  <c r="N110" i="5"/>
  <c r="E109" i="5"/>
  <c r="H7" i="6"/>
  <c r="H7" i="5"/>
  <c r="J109" i="5"/>
  <c r="N112" i="5"/>
  <c r="E11" i="5"/>
  <c r="J7" i="6"/>
  <c r="L10" i="6"/>
  <c r="J10" i="6" s="1"/>
  <c r="J9" i="5"/>
  <c r="L7" i="5"/>
  <c r="J11" i="5"/>
  <c r="F13" i="6"/>
  <c r="E13" i="6" s="1"/>
  <c r="N13" i="6" s="1"/>
  <c r="E10" i="5"/>
  <c r="N10" i="5" s="1"/>
  <c r="F7" i="5"/>
  <c r="E17" i="6"/>
  <c r="J16" i="6"/>
  <c r="N412" i="5"/>
  <c r="E410" i="5"/>
  <c r="N414" i="5"/>
  <c r="N14" i="5"/>
  <c r="N13" i="5" s="1"/>
  <c r="J7" i="5" l="1"/>
  <c r="E7" i="6"/>
  <c r="N7" i="6" s="1"/>
  <c r="N9" i="5"/>
  <c r="N10" i="6"/>
  <c r="N17" i="6"/>
  <c r="N109" i="5"/>
  <c r="N11" i="5"/>
  <c r="E7" i="5"/>
  <c r="N410" i="5"/>
  <c r="N7" i="5" l="1"/>
</calcChain>
</file>

<file path=xl/sharedStrings.xml><?xml version="1.0" encoding="utf-8"?>
<sst xmlns="http://schemas.openxmlformats.org/spreadsheetml/2006/main" count="683" uniqueCount="199">
  <si>
    <t>Ед. изм.</t>
  </si>
  <si>
    <t xml:space="preserve">Цели, задачи, целевые  
индикаторы, показатели
результативности
Программы
</t>
  </si>
  <si>
    <t>I этап всего</t>
  </si>
  <si>
    <t>в том числе</t>
  </si>
  <si>
    <t>N п/п</t>
  </si>
  <si>
    <t>II этап всего</t>
  </si>
  <si>
    <t>Всего 2014-2020</t>
  </si>
  <si>
    <t>ПЛАНИРУЕМЫЕ ЦЕЛЕВЫЕ ИНДИКАТОРЫ И ПОКАЗАТЕЛИ РЕЗУЛЬТАТИВНОСТИ
РЕАЛИЗАЦИИ МУНИЦИПАЛЬНОЙ  ПРОГРАММЫ  "Устойчивое развитие муниципального образования Куйтунский район Иркутской области на 2014 - 2017 годы и на период до 2020 года"</t>
  </si>
  <si>
    <t>Цель Программы -  создание комфортных условий жизнедеятельности в  МО, активизация участия граждан, проживающих в МО, в реализации общественно значимых проектов</t>
  </si>
  <si>
    <t>Задача 1  - удовлетворение потребностей молодых семей и молодых специалистов в благоустроенном жилье в МО</t>
  </si>
  <si>
    <t>Базовое значение индикатора, показателя результативности за 2013 год</t>
  </si>
  <si>
    <t>Строительство общеобразовательных учреждений</t>
  </si>
  <si>
    <t>Задача 2 - повышение уровня комплексного обустройства населенных пунктов, расположенных в МО, объектами социальной и инженерной инфраструктуры</t>
  </si>
  <si>
    <t>Строительство дошкольных образовательных учреждений</t>
  </si>
  <si>
    <t>Строительство фельдшерско-акушерских пунктов и (или) офисов врачей общей практики</t>
  </si>
  <si>
    <t>Строительство учреждений культурно-досугового типа</t>
  </si>
  <si>
    <t>Строительство сетей водопроводов</t>
  </si>
  <si>
    <t>Комплексное обустройство площадок под компактную застройку</t>
  </si>
  <si>
    <t>Задача 3 - грантовая поддержка местных инициатив граждан, проживающих в МО</t>
  </si>
  <si>
    <t>Реализация проектов местных инициатив граждан, получивших грантовую поддержку</t>
  </si>
  <si>
    <t>Обустройство  площадок под компактную застройку</t>
  </si>
  <si>
    <t>Ввод в действие сетей водопровода</t>
  </si>
  <si>
    <t xml:space="preserve">Ввод в действие учреждений культурно-досугового типа </t>
  </si>
  <si>
    <t>кв. м.</t>
  </si>
  <si>
    <t>Ввод в действие  плоскостных спортивных сооружений</t>
  </si>
  <si>
    <t>Ввод в действие фельдшерско-акушерских пунктов</t>
  </si>
  <si>
    <t xml:space="preserve">Ед. </t>
  </si>
  <si>
    <t xml:space="preserve">Ввод в действие дошкольных образовательных учреждений </t>
  </si>
  <si>
    <t>мест</t>
  </si>
  <si>
    <t>Ввод в действие общеобразовательных учреждений</t>
  </si>
  <si>
    <t>Ввод (приобретение)  жилья для молодых специалистов</t>
  </si>
  <si>
    <t>км.</t>
  </si>
  <si>
    <t>Цели, задачи, мероприятия    
Программы</t>
  </si>
  <si>
    <t>РБ</t>
  </si>
  <si>
    <t>МБ</t>
  </si>
  <si>
    <t>ИИ</t>
  </si>
  <si>
    <t>СИСТЕМА МЕРОПРИЯТИЙ  МУНИЦИПАЛЬНОЙ  ПРОГРАММЫ  "Устойчивое развитие муниципального образования Куйтунский район Иркутской области на 2014 - 2017 годы и на период до 2020 года"</t>
  </si>
  <si>
    <t>Всего по Программе</t>
  </si>
  <si>
    <t>Финансовые
средства, 
всего</t>
  </si>
  <si>
    <t>ФиОБ</t>
  </si>
  <si>
    <t>Всего по задаче 1</t>
  </si>
  <si>
    <t>Строительство 4 шестиквартирных жилых домов по ул. Российская</t>
  </si>
  <si>
    <t>Строительство 3 шестиквартирных жилых домов по ул. 8-го Марта 1,а</t>
  </si>
  <si>
    <t>Строительство 4 шестиквартирных жилых домов на территории старой больницы</t>
  </si>
  <si>
    <t>Строительство (приобретение) жилья для молодых специалистов в с.Лермонтово</t>
  </si>
  <si>
    <t>Строительство (приобретение) жилья для молодых специалистов в с. Алкин</t>
  </si>
  <si>
    <t>Строительство (приобретение) жилья для молодых специалистов в п. Харик</t>
  </si>
  <si>
    <t>Строительство (приобретение) жилья для молодых специалистов в с. Чеботариха</t>
  </si>
  <si>
    <t>Строительство (приобретение) жилья для молодых специалистов в с. Харик</t>
  </si>
  <si>
    <t>Строительство (приобретение) жилья для молодых специалистов в с. Каразей</t>
  </si>
  <si>
    <t>Строительство (приобретение) жилья для молодых специалистов в с. Карымск</t>
  </si>
  <si>
    <t>Строительство (приобретение) жилья для молодых специалистов в п. Уховский</t>
  </si>
  <si>
    <t>Строительство (приобретение) жилья для молодых специалистов в с. Андрюшино</t>
  </si>
  <si>
    <t>Строительство (приобретение) жилья для молодых специалистов в с. Кундуй</t>
  </si>
  <si>
    <t>Строительство (приобретение) жилья для молодых специалистов в с. Барлук</t>
  </si>
  <si>
    <t>Строительство (приобретение) жилья для молодых специалистов в с. Уян</t>
  </si>
  <si>
    <t>Строительство (приобретение) жилья для молодых специалистов в п. Тулюшка</t>
  </si>
  <si>
    <t>1.1.</t>
  </si>
  <si>
    <t>Строительство средней общеобразовательной школы  на ст. Куйтун на 750 мест</t>
  </si>
  <si>
    <t>1.2.</t>
  </si>
  <si>
    <t>Строительство средней общеобразовательной школы  в п. Лермонтовский на 200 мест</t>
  </si>
  <si>
    <t>1.3.</t>
  </si>
  <si>
    <t>Строительство средней общеобразовательной школы  в с.Барлук на 200 мест</t>
  </si>
  <si>
    <t>Строительство средней общеобразовательной школы  на ст.Тулюшка на 250 мест</t>
  </si>
  <si>
    <t>1.4.</t>
  </si>
  <si>
    <t>1.5.</t>
  </si>
  <si>
    <t>Строительство средней общеобразовательной школы  в п. Уховский на 200 мест</t>
  </si>
  <si>
    <t>Строительство средней общеобразовательной школы  в Андрюшино на 150 мест</t>
  </si>
  <si>
    <t>2.</t>
  </si>
  <si>
    <t>Всего по задаче 2</t>
  </si>
  <si>
    <t>2.1.</t>
  </si>
  <si>
    <t>Строительство детского сада в с.Чеботариха на 55 мест</t>
  </si>
  <si>
    <t>Строительство детского сада в п. Куйтун на 110 мест</t>
  </si>
  <si>
    <t>2.2.</t>
  </si>
  <si>
    <t>2.3.</t>
  </si>
  <si>
    <t>Строительство детского сада на ст.Харик на 75 мест</t>
  </si>
  <si>
    <t>2.4.</t>
  </si>
  <si>
    <t>Строительство детского сада в с.Каразей на 110 мест</t>
  </si>
  <si>
    <t>2.5.</t>
  </si>
  <si>
    <t>Строительство детского сада в с. 3-я Станица на 35 мест</t>
  </si>
  <si>
    <t>2.6.</t>
  </si>
  <si>
    <t>Строительство детского сада в п.Уховский на 75 мест</t>
  </si>
  <si>
    <t>2.7.</t>
  </si>
  <si>
    <t>Строительство детского сада на ст. Тулющка на 75 мест</t>
  </si>
  <si>
    <t>2.8.</t>
  </si>
  <si>
    <t>Строительство детского сада в с. Усть-Када на 35 мест</t>
  </si>
  <si>
    <t>3.</t>
  </si>
  <si>
    <t>3.1.</t>
  </si>
  <si>
    <t>Строительство модульного ФАП  в с. Алкин</t>
  </si>
  <si>
    <t>3.2.</t>
  </si>
  <si>
    <t>Строительство модульного ФАП  в с. Сулкет</t>
  </si>
  <si>
    <t>3.3.</t>
  </si>
  <si>
    <t>Строительство модульного ФАП  в с. Броды</t>
  </si>
  <si>
    <t>Строительство модульного ФАП  в п. Степной</t>
  </si>
  <si>
    <t>Строительство модульного ФАП  в с. Или</t>
  </si>
  <si>
    <t>3.4.</t>
  </si>
  <si>
    <t>3.5.</t>
  </si>
  <si>
    <t>3.6.</t>
  </si>
  <si>
    <t>3.7.</t>
  </si>
  <si>
    <t>Строительство модульного ФАП  в п. Бузулук</t>
  </si>
  <si>
    <t>3.8.</t>
  </si>
  <si>
    <t>3.9.</t>
  </si>
  <si>
    <t>3.10.</t>
  </si>
  <si>
    <t>Строительство модульного ФАП  в с. Тулюшка</t>
  </si>
  <si>
    <t>Строительство модульного ФАП  в д. Широкие Кочки</t>
  </si>
  <si>
    <t>Строительство модульного ФАП  в д. Аршан</t>
  </si>
  <si>
    <t>4.</t>
  </si>
  <si>
    <t>4.1.</t>
  </si>
  <si>
    <t>Строительство дома культуры  в с. Андрюшино</t>
  </si>
  <si>
    <t xml:space="preserve">Объем финансирования,     
млн. руб. 
</t>
  </si>
  <si>
    <t>Всего</t>
  </si>
  <si>
    <t>4.2.</t>
  </si>
  <si>
    <t>4.3.</t>
  </si>
  <si>
    <t>5.</t>
  </si>
  <si>
    <t>5.1.</t>
  </si>
  <si>
    <t>Строительство сетей водопровода в п. Куйтун</t>
  </si>
  <si>
    <t>6.</t>
  </si>
  <si>
    <t>6.1.</t>
  </si>
  <si>
    <t>Обустройство площадки у школы №2</t>
  </si>
  <si>
    <t>6.2.</t>
  </si>
  <si>
    <t>6.3.</t>
  </si>
  <si>
    <t>Обустройство площадки в микрорайоне Ахтинский</t>
  </si>
  <si>
    <t>Всего по задаче 3</t>
  </si>
  <si>
    <t>Реализация  проектов местных инициатив граждан</t>
  </si>
  <si>
    <t>Реализация  проектов местных инициатив граждан в п. Куйтун</t>
  </si>
  <si>
    <t>Реализация  проектов местных инициатив граждан в п. Харик</t>
  </si>
  <si>
    <t>Реализация  проектов местных инициатив граждан в с. Кундуй</t>
  </si>
  <si>
    <t>Реализация  проектов местных инициатив граждан в с. Барлук</t>
  </si>
  <si>
    <t>Реализация  проектов местных инициатив граждан в с. Карымск</t>
  </si>
  <si>
    <t>1.6.</t>
  </si>
  <si>
    <t>1.7.</t>
  </si>
  <si>
    <t>1.8.</t>
  </si>
  <si>
    <t>1.9.</t>
  </si>
  <si>
    <t>Реализация  проектов местных инициатив граждан в с. Большой Кашелак</t>
  </si>
  <si>
    <t>Реализация  проектов местных инициатив граждан в с. Уховский</t>
  </si>
  <si>
    <t>Реализация  проектов местных инициатив граждан в с. Уян</t>
  </si>
  <si>
    <t>Реализация  проектов местных инициатив граждан в с. Чеботариха</t>
  </si>
  <si>
    <t>НАПРАВЛЕНИЯ И ОБЪЕМЫ ФИНАНСИРОВАНИЯ  МУНИЦИПАЛЬНОЙ  ПРОГРАММЫ  "Устойчивое развитие муниципального образования Куйтунский район Иркутской области на 2014 - 2017 годы и на период до 2020 года"</t>
  </si>
  <si>
    <t xml:space="preserve">Источники финансирования
</t>
  </si>
  <si>
    <t xml:space="preserve">За счет средств федерального и областного бюджета  </t>
  </si>
  <si>
    <t>Капитальные вложения</t>
  </si>
  <si>
    <t xml:space="preserve">Прочие </t>
  </si>
  <si>
    <t xml:space="preserve">За счет средств районного бюджета  </t>
  </si>
  <si>
    <t xml:space="preserve">За счет средств бюджета сельских и городского поселения   </t>
  </si>
  <si>
    <t xml:space="preserve">За счет иных источников  </t>
  </si>
  <si>
    <t>Бурение скважин</t>
  </si>
  <si>
    <t>ед.</t>
  </si>
  <si>
    <t>Строительство плоскостных спортивных сооружений  в п. Куйтун</t>
  </si>
  <si>
    <t>Строительство плоскостных спортивных сооружений  в с. Кундуй</t>
  </si>
  <si>
    <t>4.4.</t>
  </si>
  <si>
    <t>4.5.</t>
  </si>
  <si>
    <t>Строительство плоскостных спортивных сооружений  в п. Ленинский</t>
  </si>
  <si>
    <t>4.6.</t>
  </si>
  <si>
    <t>5.2.</t>
  </si>
  <si>
    <t>5.3.</t>
  </si>
  <si>
    <t>7.</t>
  </si>
  <si>
    <t>7.1.</t>
  </si>
  <si>
    <t>6.4.</t>
  </si>
  <si>
    <t>Бурение скважин в д. 3-я Станица</t>
  </si>
  <si>
    <t>7.2.</t>
  </si>
  <si>
    <t>7.3.</t>
  </si>
  <si>
    <t>Бурение скважин в с. Новая Када</t>
  </si>
  <si>
    <t>7.4.</t>
  </si>
  <si>
    <t>7.5.</t>
  </si>
  <si>
    <t>Бурение скважин в с. Уян</t>
  </si>
  <si>
    <t>Бурение скважин в п. Майский</t>
  </si>
  <si>
    <t>Бурение скважин в п. жд. ст. Кимильтей</t>
  </si>
  <si>
    <t>8.</t>
  </si>
  <si>
    <t>8.1.</t>
  </si>
  <si>
    <t>8.2.</t>
  </si>
  <si>
    <t>8.3.</t>
  </si>
  <si>
    <t>Строительство дома культуры  в п. Карымск</t>
  </si>
  <si>
    <t>Строительство дома культуры  в д. 3-я Станица</t>
  </si>
  <si>
    <t>Строительство дома культуры  в с. Лермонтово</t>
  </si>
  <si>
    <t>5.4.</t>
  </si>
  <si>
    <t>5.5.</t>
  </si>
  <si>
    <t>Строительство дома культуры  в с. Большой Кашелак</t>
  </si>
  <si>
    <t>5.6.</t>
  </si>
  <si>
    <t>5.7.</t>
  </si>
  <si>
    <t>5.8.</t>
  </si>
  <si>
    <t>5.9.</t>
  </si>
  <si>
    <t>Строительство дома культуры  в с. Харик</t>
  </si>
  <si>
    <t>Строительство дома культуры  в с. Алкин</t>
  </si>
  <si>
    <t>Строительство дома культуры  в п. Ленинский</t>
  </si>
  <si>
    <t>Строительство дома культуры  в с. Чеботариха</t>
  </si>
  <si>
    <t>Строительство (приобретение) жилья для молодых специалистов в р.п. Куйтун</t>
  </si>
  <si>
    <t>Строительство плоскостных спортивных сооружений  в п. Лермонтовский, 3-я Станица</t>
  </si>
  <si>
    <t>Строительство плоскостных спортивных сооружений  в п. Харик</t>
  </si>
  <si>
    <t>Строительстволокального водопровода в с. Андрюшино</t>
  </si>
  <si>
    <t>Строительство локального водопровода в п. Харик</t>
  </si>
  <si>
    <t>Строительство локального водопровода в с. Харик</t>
  </si>
  <si>
    <t>Строительство (приобретение) жилья для молодых специалистов в с. Бурук</t>
  </si>
  <si>
    <t>Обустройство площадки в микрорайоне Кадинский</t>
  </si>
  <si>
    <t>Строительство физкультурно-оздоровительного комплекса  в п. Уховский</t>
  </si>
  <si>
    <r>
      <t xml:space="preserve">Строительство плоскостных спортивных сооружений и </t>
    </r>
    <r>
      <rPr>
        <sz val="10"/>
        <color rgb="FFFF0000"/>
        <rFont val="Times New Roman"/>
        <family val="1"/>
        <charset val="204"/>
      </rPr>
      <t>физкультурно-оздоровительных комплексов</t>
    </r>
  </si>
  <si>
    <t xml:space="preserve">Приложение 3
к постановлению администрации
муниципального образования 
Куйтунский район 
№ 141-п от 24 апреля 2017г.
</t>
  </si>
  <si>
    <t xml:space="preserve">Приложение 4
к постановлению администрации
муниципального образования 
Куйтунский район 
№ 141-п от 24 апреля 2017г.
</t>
  </si>
  <si>
    <t xml:space="preserve">Приложение 5
к постановлению администрации
муниципального образования 
Куйтунский район 
№ 141-п от 24 апреля 2017г.
</t>
  </si>
  <si>
    <t>Строительство модульного ФАП  в                 с. 3-я Станица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</si>
</sst>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/>
    <xf numFmtId="0" fontId="2" fillId="0" borderId="13" xfId="0" applyFont="1" applyBorder="1" applyAlignment="1">
      <alignment wrapText="1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164" fontId="3" fillId="0" borderId="13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/>
    <xf numFmtId="0" fontId="2" fillId="0" borderId="0" xfId="0" applyFont="1" applyBorder="1" applyAlignment="1">
      <alignment wrapText="1" shrinkToFi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 shrinkToFi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0" fillId="0" borderId="13" xfId="0" applyFont="1" applyBorder="1"/>
    <xf numFmtId="164" fontId="4" fillId="0" borderId="13" xfId="0" applyNumberFormat="1" applyFont="1" applyBorder="1" applyAlignment="1">
      <alignment horizontal="center" vertical="center" wrapText="1" shrinkToFit="1"/>
    </xf>
    <xf numFmtId="0" fontId="0" fillId="0" borderId="13" xfId="0" applyBorder="1"/>
    <xf numFmtId="2" fontId="4" fillId="0" borderId="13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 shrinkToFit="1"/>
    </xf>
    <xf numFmtId="0" fontId="1" fillId="0" borderId="22" xfId="0" applyFont="1" applyBorder="1" applyAlignment="1">
      <alignment wrapText="1" shrinkToFit="1"/>
    </xf>
    <xf numFmtId="0" fontId="1" fillId="0" borderId="23" xfId="0" applyFont="1" applyBorder="1" applyAlignment="1">
      <alignment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18" xfId="0" applyFont="1" applyBorder="1" applyAlignment="1">
      <alignment wrapText="1" shrinkToFit="1"/>
    </xf>
    <xf numFmtId="0" fontId="3" fillId="0" borderId="19" xfId="0" applyFont="1" applyBorder="1" applyAlignment="1">
      <alignment wrapText="1" shrinkToFit="1"/>
    </xf>
    <xf numFmtId="0" fontId="3" fillId="0" borderId="20" xfId="0" applyFont="1" applyBorder="1" applyAlignment="1">
      <alignment wrapText="1" shrinkToFit="1"/>
    </xf>
    <xf numFmtId="0" fontId="3" fillId="0" borderId="21" xfId="0" applyFont="1" applyBorder="1" applyAlignment="1">
      <alignment horizontal="left" vertical="top" wrapText="1" shrinkToFit="1"/>
    </xf>
    <xf numFmtId="0" fontId="3" fillId="0" borderId="22" xfId="0" applyFont="1" applyBorder="1" applyAlignment="1">
      <alignment horizontal="left" wrapText="1" shrinkToFit="1"/>
    </xf>
    <xf numFmtId="0" fontId="3" fillId="0" borderId="23" xfId="0" applyFont="1" applyBorder="1" applyAlignment="1">
      <alignment horizontal="left" wrapText="1" shrinkToFit="1"/>
    </xf>
    <xf numFmtId="0" fontId="3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3" fillId="0" borderId="28" xfId="0" applyFont="1" applyBorder="1" applyAlignment="1">
      <alignment wrapText="1" shrinkToFit="1"/>
    </xf>
    <xf numFmtId="0" fontId="0" fillId="0" borderId="34" xfId="0" applyBorder="1" applyAlignment="1">
      <alignment wrapText="1" shrinkToFit="1"/>
    </xf>
    <xf numFmtId="0" fontId="0" fillId="0" borderId="29" xfId="0" applyBorder="1" applyAlignment="1">
      <alignment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13" xfId="0" applyFont="1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2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" fontId="2" fillId="0" borderId="24" xfId="0" applyNumberFormat="1" applyFont="1" applyBorder="1" applyAlignment="1">
      <alignment wrapText="1"/>
    </xf>
    <xf numFmtId="16" fontId="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6" fontId="2" fillId="0" borderId="36" xfId="0" applyNumberFormat="1" applyFont="1" applyBorder="1" applyAlignment="1">
      <alignment wrapText="1"/>
    </xf>
    <xf numFmtId="16" fontId="2" fillId="0" borderId="15" xfId="0" applyNumberFormat="1" applyFont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 shrinkToFit="1"/>
    </xf>
    <xf numFmtId="2" fontId="7" fillId="0" borderId="13" xfId="0" applyNumberFormat="1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0" fillId="0" borderId="35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0" fillId="0" borderId="26" xfId="0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7" zoomScaleNormal="100" zoomScaleSheetLayoutView="100" workbookViewId="0">
      <selection activeCell="G11" sqref="G11"/>
    </sheetView>
  </sheetViews>
  <sheetFormatPr defaultRowHeight="15" x14ac:dyDescent="0.25"/>
  <cols>
    <col min="1" max="1" width="4.7109375" customWidth="1"/>
    <col min="2" max="2" width="27.28515625" customWidth="1"/>
    <col min="3" max="3" width="5" customWidth="1"/>
    <col min="4" max="4" width="12.5703125" customWidth="1"/>
    <col min="5" max="5" width="8.140625" customWidth="1"/>
  </cols>
  <sheetData>
    <row r="1" spans="1:14" ht="96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50" t="s">
        <v>195</v>
      </c>
      <c r="L1" s="50"/>
      <c r="M1" s="50"/>
      <c r="N1" s="6"/>
    </row>
    <row r="2" spans="1:14" ht="50.25" customHeight="1" thickBot="1" x14ac:dyDescent="0.3">
      <c r="A2" s="6"/>
      <c r="B2" s="51" t="s">
        <v>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"/>
    </row>
    <row r="3" spans="1:14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5" customHeight="1" thickBot="1" x14ac:dyDescent="0.3">
      <c r="A4" s="48" t="s">
        <v>4</v>
      </c>
      <c r="B4" s="39" t="s">
        <v>1</v>
      </c>
      <c r="C4" s="39" t="s">
        <v>0</v>
      </c>
      <c r="D4" s="39" t="s">
        <v>10</v>
      </c>
      <c r="E4" s="41" t="s">
        <v>2</v>
      </c>
      <c r="F4" s="43" t="s">
        <v>3</v>
      </c>
      <c r="G4" s="44"/>
      <c r="H4" s="44"/>
      <c r="I4" s="45"/>
      <c r="J4" s="41" t="s">
        <v>5</v>
      </c>
      <c r="K4" s="43" t="s">
        <v>3</v>
      </c>
      <c r="L4" s="44"/>
      <c r="M4" s="45"/>
      <c r="N4" s="46" t="s">
        <v>6</v>
      </c>
    </row>
    <row r="5" spans="1:14" ht="50.25" customHeight="1" thickBot="1" x14ac:dyDescent="0.3">
      <c r="A5" s="49"/>
      <c r="B5" s="40"/>
      <c r="C5" s="40"/>
      <c r="D5" s="40"/>
      <c r="E5" s="42"/>
      <c r="F5" s="14">
        <v>2014</v>
      </c>
      <c r="G5" s="15">
        <v>2015</v>
      </c>
      <c r="H5" s="28">
        <v>2016</v>
      </c>
      <c r="I5" s="29">
        <v>2017</v>
      </c>
      <c r="J5" s="42"/>
      <c r="K5" s="14">
        <v>2018</v>
      </c>
      <c r="L5" s="15">
        <v>2019</v>
      </c>
      <c r="M5" s="29">
        <v>2020</v>
      </c>
      <c r="N5" s="47"/>
    </row>
    <row r="6" spans="1:14" ht="32.25" customHeight="1" x14ac:dyDescent="0.25">
      <c r="A6" s="52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x14ac:dyDescent="0.25">
      <c r="A7" s="55" t="s">
        <v>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26.25" x14ac:dyDescent="0.25">
      <c r="A8" s="8">
        <v>1</v>
      </c>
      <c r="B8" s="3" t="s">
        <v>30</v>
      </c>
      <c r="C8" s="10" t="s">
        <v>23</v>
      </c>
      <c r="D8" s="3">
        <v>224</v>
      </c>
      <c r="E8" s="3">
        <f>SUM(F8:I8)</f>
        <v>108</v>
      </c>
      <c r="F8" s="3"/>
      <c r="G8" s="3">
        <v>54</v>
      </c>
      <c r="H8" s="3">
        <v>54</v>
      </c>
      <c r="I8" s="35"/>
      <c r="J8" s="3">
        <f>SUM(K8:M8)</f>
        <v>4482</v>
      </c>
      <c r="K8" s="3">
        <f>54*6*2*2+54*6</f>
        <v>1620</v>
      </c>
      <c r="L8" s="3">
        <f>54*6*5+54*7</f>
        <v>1998</v>
      </c>
      <c r="M8" s="3">
        <f>54*6*2+54*4</f>
        <v>864</v>
      </c>
      <c r="N8" s="11">
        <f>E8+J8</f>
        <v>4590</v>
      </c>
    </row>
    <row r="9" spans="1:14" x14ac:dyDescent="0.25">
      <c r="A9" s="58" t="s">
        <v>12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14" ht="39" x14ac:dyDescent="0.25">
      <c r="A10" s="9">
        <v>2</v>
      </c>
      <c r="B10" s="10" t="s">
        <v>29</v>
      </c>
      <c r="C10" s="10" t="s">
        <v>28</v>
      </c>
      <c r="D10" s="11">
        <v>0</v>
      </c>
      <c r="E10" s="3">
        <f>SUM(F10:I10)</f>
        <v>0</v>
      </c>
      <c r="F10" s="11"/>
      <c r="G10" s="11"/>
      <c r="H10" s="11"/>
      <c r="I10" s="11"/>
      <c r="J10" s="3">
        <f t="shared" ref="J10:J17" si="0">SUM(K10:M10)</f>
        <v>1550</v>
      </c>
      <c r="K10" s="11"/>
      <c r="L10" s="11">
        <f>750+200</f>
        <v>950</v>
      </c>
      <c r="M10" s="11">
        <f>200+200+200</f>
        <v>600</v>
      </c>
      <c r="N10" s="11">
        <f t="shared" ref="N10:N17" si="1">E10+J10</f>
        <v>1550</v>
      </c>
    </row>
    <row r="11" spans="1:14" ht="26.25" x14ac:dyDescent="0.25">
      <c r="A11" s="9">
        <v>3</v>
      </c>
      <c r="B11" s="10" t="s">
        <v>27</v>
      </c>
      <c r="C11" s="10" t="s">
        <v>28</v>
      </c>
      <c r="D11" s="11">
        <v>110</v>
      </c>
      <c r="E11" s="3">
        <f>SUM(F11:I11)</f>
        <v>0</v>
      </c>
      <c r="F11" s="11"/>
      <c r="G11" s="11"/>
      <c r="H11" s="11"/>
      <c r="I11" s="11"/>
      <c r="J11" s="3">
        <f t="shared" si="0"/>
        <v>480</v>
      </c>
      <c r="K11" s="11">
        <f>110</f>
        <v>110</v>
      </c>
      <c r="L11" s="11">
        <f>75</f>
        <v>75</v>
      </c>
      <c r="M11" s="11">
        <f>75+110+75+35</f>
        <v>295</v>
      </c>
      <c r="N11" s="11">
        <f t="shared" si="1"/>
        <v>480</v>
      </c>
    </row>
    <row r="12" spans="1:14" ht="26.25" x14ac:dyDescent="0.25">
      <c r="A12" s="9">
        <v>4</v>
      </c>
      <c r="B12" s="10" t="s">
        <v>25</v>
      </c>
      <c r="C12" s="10" t="s">
        <v>26</v>
      </c>
      <c r="D12" s="11">
        <v>0</v>
      </c>
      <c r="E12" s="3">
        <f>SUM(F12:I12)</f>
        <v>3</v>
      </c>
      <c r="F12" s="11"/>
      <c r="G12" s="11"/>
      <c r="H12" s="11"/>
      <c r="I12" s="11">
        <v>3</v>
      </c>
      <c r="J12" s="3">
        <f t="shared" si="0"/>
        <v>7</v>
      </c>
      <c r="K12" s="11"/>
      <c r="L12" s="11">
        <v>7</v>
      </c>
      <c r="M12" s="11"/>
      <c r="N12" s="11">
        <f t="shared" si="1"/>
        <v>10</v>
      </c>
    </row>
    <row r="13" spans="1:14" ht="26.25" x14ac:dyDescent="0.25">
      <c r="A13" s="9">
        <v>5</v>
      </c>
      <c r="B13" s="10" t="s">
        <v>24</v>
      </c>
      <c r="C13" s="10" t="s">
        <v>23</v>
      </c>
      <c r="D13" s="11">
        <v>0</v>
      </c>
      <c r="E13" s="3">
        <f>SUM(F13:I13)</f>
        <v>1296</v>
      </c>
      <c r="F13" s="11"/>
      <c r="G13" s="11"/>
      <c r="H13" s="11"/>
      <c r="I13" s="11">
        <f>432*3</f>
        <v>1296</v>
      </c>
      <c r="J13" s="3">
        <f t="shared" si="0"/>
        <v>7296</v>
      </c>
      <c r="K13" s="11">
        <f>6000+432</f>
        <v>6432</v>
      </c>
      <c r="L13" s="11">
        <f>432*2</f>
        <v>864</v>
      </c>
      <c r="M13" s="11"/>
      <c r="N13" s="11">
        <f t="shared" si="1"/>
        <v>8592</v>
      </c>
    </row>
    <row r="14" spans="1:14" ht="26.25" x14ac:dyDescent="0.25">
      <c r="A14" s="9">
        <v>6</v>
      </c>
      <c r="B14" s="10" t="s">
        <v>22</v>
      </c>
      <c r="C14" s="10" t="s">
        <v>28</v>
      </c>
      <c r="D14" s="11">
        <v>0</v>
      </c>
      <c r="E14" s="3">
        <f>SUM(G14:I14)</f>
        <v>100</v>
      </c>
      <c r="G14" s="11"/>
      <c r="H14" s="11"/>
      <c r="I14" s="11">
        <v>100</v>
      </c>
      <c r="J14" s="3">
        <f t="shared" si="0"/>
        <v>550</v>
      </c>
      <c r="K14" s="11">
        <v>150</v>
      </c>
      <c r="L14" s="11">
        <v>250</v>
      </c>
      <c r="M14" s="11">
        <v>150</v>
      </c>
      <c r="N14" s="11">
        <f t="shared" si="1"/>
        <v>650</v>
      </c>
    </row>
    <row r="15" spans="1:14" ht="26.25" x14ac:dyDescent="0.25">
      <c r="A15" s="9">
        <v>7</v>
      </c>
      <c r="B15" s="10" t="s">
        <v>21</v>
      </c>
      <c r="C15" s="10" t="s">
        <v>31</v>
      </c>
      <c r="D15" s="11"/>
      <c r="E15" s="3">
        <f>SUM(F15:I15)</f>
        <v>9.1999999999999993</v>
      </c>
      <c r="F15" s="11">
        <v>2.2000000000000002</v>
      </c>
      <c r="G15" s="11">
        <v>2.2999999999999998</v>
      </c>
      <c r="H15" s="11"/>
      <c r="I15" s="11">
        <v>4.7</v>
      </c>
      <c r="J15" s="3">
        <f t="shared" si="0"/>
        <v>14</v>
      </c>
      <c r="K15" s="11">
        <v>14</v>
      </c>
      <c r="L15" s="11"/>
      <c r="M15" s="11"/>
      <c r="N15" s="11">
        <f t="shared" si="1"/>
        <v>23.2</v>
      </c>
    </row>
    <row r="16" spans="1:14" x14ac:dyDescent="0.25">
      <c r="A16" s="9">
        <v>8</v>
      </c>
      <c r="B16" s="10" t="s">
        <v>145</v>
      </c>
      <c r="C16" s="10" t="s">
        <v>146</v>
      </c>
      <c r="D16" s="11"/>
      <c r="E16" s="3">
        <f>SUM(F16:I16)</f>
        <v>5</v>
      </c>
      <c r="F16" s="3">
        <v>1</v>
      </c>
      <c r="G16" s="11">
        <v>2</v>
      </c>
      <c r="H16" s="11">
        <v>1</v>
      </c>
      <c r="I16" s="11">
        <v>1</v>
      </c>
      <c r="J16" s="3">
        <f t="shared" si="0"/>
        <v>0</v>
      </c>
      <c r="K16" s="11"/>
      <c r="L16" s="11"/>
      <c r="M16" s="11"/>
      <c r="N16" s="11">
        <f t="shared" si="1"/>
        <v>5</v>
      </c>
    </row>
    <row r="17" spans="1:14" ht="26.25" x14ac:dyDescent="0.25">
      <c r="A17" s="9">
        <v>9</v>
      </c>
      <c r="B17" s="10" t="s">
        <v>20</v>
      </c>
      <c r="C17" s="10" t="s">
        <v>26</v>
      </c>
      <c r="D17" s="11">
        <v>0</v>
      </c>
      <c r="E17" s="3">
        <f>SUM(F17:I17)</f>
        <v>0</v>
      </c>
      <c r="F17" s="11"/>
      <c r="G17" s="11"/>
      <c r="H17" s="11"/>
      <c r="I17" s="11"/>
      <c r="J17" s="3">
        <f t="shared" si="0"/>
        <v>3</v>
      </c>
      <c r="K17" s="11"/>
      <c r="L17" s="11">
        <v>1</v>
      </c>
      <c r="M17" s="11">
        <v>2</v>
      </c>
      <c r="N17" s="11">
        <f t="shared" si="1"/>
        <v>3</v>
      </c>
    </row>
    <row r="18" spans="1:14" x14ac:dyDescent="0.25">
      <c r="A18" s="36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4" ht="37.5" customHeight="1" x14ac:dyDescent="0.25">
      <c r="A19" s="9">
        <v>10</v>
      </c>
      <c r="B19" s="10" t="s">
        <v>19</v>
      </c>
      <c r="C19" s="10" t="s">
        <v>26</v>
      </c>
      <c r="D19" s="11">
        <v>0</v>
      </c>
      <c r="E19" s="3">
        <f>SUM(F19:I19)</f>
        <v>8</v>
      </c>
      <c r="F19" s="11">
        <v>2</v>
      </c>
      <c r="G19" s="11">
        <v>2</v>
      </c>
      <c r="H19" s="11">
        <v>1</v>
      </c>
      <c r="I19" s="11">
        <v>3</v>
      </c>
      <c r="J19" s="3">
        <f>SUM(K19:M19)</f>
        <v>6</v>
      </c>
      <c r="K19" s="11">
        <v>4</v>
      </c>
      <c r="L19" s="11">
        <v>2</v>
      </c>
      <c r="M19" s="11"/>
      <c r="N19" s="11">
        <f>E19+J19</f>
        <v>14</v>
      </c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15">
    <mergeCell ref="K1:M1"/>
    <mergeCell ref="B2:M2"/>
    <mergeCell ref="A6:N6"/>
    <mergeCell ref="A7:N7"/>
    <mergeCell ref="A9:N9"/>
    <mergeCell ref="A18:N18"/>
    <mergeCell ref="C4:C5"/>
    <mergeCell ref="D4:D5"/>
    <mergeCell ref="E4:E5"/>
    <mergeCell ref="J4:J5"/>
    <mergeCell ref="K4:M4"/>
    <mergeCell ref="N4:N5"/>
    <mergeCell ref="F4:I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1"/>
  <sheetViews>
    <sheetView tabSelected="1" view="pageBreakPreview" topLeftCell="A385" zoomScale="98" zoomScaleNormal="100" zoomScaleSheetLayoutView="98" workbookViewId="0">
      <selection activeCell="L396" sqref="L396"/>
    </sheetView>
  </sheetViews>
  <sheetFormatPr defaultRowHeight="15" x14ac:dyDescent="0.25"/>
  <cols>
    <col min="1" max="1" width="4.7109375" customWidth="1"/>
    <col min="2" max="2" width="27.28515625" customWidth="1"/>
    <col min="3" max="3" width="5" customWidth="1"/>
    <col min="4" max="4" width="12.5703125" customWidth="1"/>
    <col min="5" max="5" width="8.140625" customWidth="1"/>
  </cols>
  <sheetData>
    <row r="1" spans="1:14" ht="96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50" t="s">
        <v>196</v>
      </c>
      <c r="L1" s="50"/>
      <c r="M1" s="50"/>
      <c r="N1" s="6"/>
    </row>
    <row r="2" spans="1:14" ht="50.25" customHeight="1" x14ac:dyDescent="0.25">
      <c r="A2" s="6"/>
      <c r="B2" s="78" t="s">
        <v>36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6"/>
    </row>
    <row r="3" spans="1:14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5" customHeight="1" thickBot="1" x14ac:dyDescent="0.3">
      <c r="A4" s="79" t="s">
        <v>4</v>
      </c>
      <c r="B4" s="63" t="s">
        <v>32</v>
      </c>
      <c r="C4" s="64"/>
      <c r="D4" s="81" t="s">
        <v>109</v>
      </c>
      <c r="E4" s="83" t="s">
        <v>2</v>
      </c>
      <c r="F4" s="85" t="s">
        <v>3</v>
      </c>
      <c r="G4" s="86"/>
      <c r="H4" s="86"/>
      <c r="I4" s="87"/>
      <c r="J4" s="83" t="s">
        <v>5</v>
      </c>
      <c r="K4" s="85" t="s">
        <v>3</v>
      </c>
      <c r="L4" s="86"/>
      <c r="M4" s="87"/>
      <c r="N4" s="99" t="s">
        <v>6</v>
      </c>
    </row>
    <row r="5" spans="1:14" ht="50.25" customHeight="1" thickBot="1" x14ac:dyDescent="0.3">
      <c r="A5" s="80"/>
      <c r="B5" s="65"/>
      <c r="C5" s="66"/>
      <c r="D5" s="82"/>
      <c r="E5" s="84"/>
      <c r="F5" s="4">
        <v>2014</v>
      </c>
      <c r="G5" s="5">
        <v>2015</v>
      </c>
      <c r="H5" s="2">
        <v>2016</v>
      </c>
      <c r="I5" s="7">
        <v>2017</v>
      </c>
      <c r="J5" s="84"/>
      <c r="K5" s="4">
        <v>2018</v>
      </c>
      <c r="L5" s="5">
        <v>2019</v>
      </c>
      <c r="M5" s="7">
        <v>2020</v>
      </c>
      <c r="N5" s="100"/>
    </row>
    <row r="6" spans="1:14" ht="32.25" customHeight="1" x14ac:dyDescent="0.25">
      <c r="A6" s="52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x14ac:dyDescent="0.25">
      <c r="A7" s="73"/>
      <c r="B7" s="67" t="s">
        <v>37</v>
      </c>
      <c r="C7" s="68"/>
      <c r="D7" s="16" t="s">
        <v>110</v>
      </c>
      <c r="E7" s="25">
        <f t="shared" ref="E7:N7" si="0">SUM(E8:E11)</f>
        <v>210.59453000000002</v>
      </c>
      <c r="F7" s="25">
        <f t="shared" si="0"/>
        <v>19.3126</v>
      </c>
      <c r="G7" s="25">
        <f t="shared" si="0"/>
        <v>19.9329</v>
      </c>
      <c r="H7" s="25">
        <f t="shared" si="0"/>
        <v>2.6909999999999998</v>
      </c>
      <c r="I7" s="25">
        <f t="shared" si="0"/>
        <v>168.65803</v>
      </c>
      <c r="J7" s="25">
        <f t="shared" si="0"/>
        <v>2559.1071830000001</v>
      </c>
      <c r="K7" s="25">
        <f t="shared" si="0"/>
        <v>468.1351600000001</v>
      </c>
      <c r="L7" s="25">
        <f t="shared" si="0"/>
        <v>1111.4680229999999</v>
      </c>
      <c r="M7" s="25">
        <f t="shared" si="0"/>
        <v>979.50400000000002</v>
      </c>
      <c r="N7" s="25">
        <f t="shared" si="0"/>
        <v>2769.7017129999999</v>
      </c>
    </row>
    <row r="8" spans="1:14" x14ac:dyDescent="0.25">
      <c r="A8" s="74"/>
      <c r="B8" s="69"/>
      <c r="C8" s="70"/>
      <c r="D8" s="16" t="s">
        <v>39</v>
      </c>
      <c r="E8" s="25">
        <f>SUM(F8:I8)</f>
        <v>198.75692000000001</v>
      </c>
      <c r="F8" s="25">
        <f t="shared" ref="F8:I11" si="1">F14+F110+F411</f>
        <v>17.695700000000002</v>
      </c>
      <c r="G8" s="25">
        <f t="shared" si="1"/>
        <v>17.128800000000002</v>
      </c>
      <c r="H8" s="25">
        <f t="shared" si="1"/>
        <v>1.7450000000000001</v>
      </c>
      <c r="I8" s="25">
        <f t="shared" si="1"/>
        <v>162.18742</v>
      </c>
      <c r="J8" s="25">
        <f>SUM(K8:M8)</f>
        <v>2236.8316500000001</v>
      </c>
      <c r="K8" s="25">
        <f t="shared" ref="K8:M11" si="2">K14+K110+K411</f>
        <v>436.59065000000004</v>
      </c>
      <c r="L8" s="25">
        <f t="shared" si="2"/>
        <v>1024.3440000000001</v>
      </c>
      <c r="M8" s="25">
        <f t="shared" si="2"/>
        <v>775.89699999999993</v>
      </c>
      <c r="N8" s="25">
        <f>E8+J8</f>
        <v>2435.5885699999999</v>
      </c>
    </row>
    <row r="9" spans="1:14" x14ac:dyDescent="0.25">
      <c r="A9" s="74"/>
      <c r="B9" s="69"/>
      <c r="C9" s="70"/>
      <c r="D9" s="16" t="s">
        <v>33</v>
      </c>
      <c r="E9" s="25">
        <f>SUM(F9:I9)</f>
        <v>2.6396000000000002</v>
      </c>
      <c r="F9" s="25">
        <f t="shared" si="1"/>
        <v>2E-3</v>
      </c>
      <c r="G9" s="25">
        <f t="shared" si="1"/>
        <v>2E-3</v>
      </c>
      <c r="H9" s="25">
        <f t="shared" si="1"/>
        <v>1E-3</v>
      </c>
      <c r="I9" s="25">
        <f>I15+I111+I412</f>
        <v>2.6346000000000003</v>
      </c>
      <c r="J9" s="25">
        <f>SUM(K9:M9)</f>
        <v>304.32693300000005</v>
      </c>
      <c r="K9" s="25">
        <f t="shared" si="2"/>
        <v>28.332910000000005</v>
      </c>
      <c r="L9" s="25">
        <f t="shared" si="2"/>
        <v>77.50702299999999</v>
      </c>
      <c r="M9" s="25">
        <f t="shared" si="2"/>
        <v>198.48700000000002</v>
      </c>
      <c r="N9" s="25">
        <f>E9+J9</f>
        <v>306.96653300000003</v>
      </c>
    </row>
    <row r="10" spans="1:14" x14ac:dyDescent="0.25">
      <c r="A10" s="74"/>
      <c r="B10" s="69"/>
      <c r="C10" s="70"/>
      <c r="D10" s="16" t="s">
        <v>34</v>
      </c>
      <c r="E10" s="25">
        <f>SUM(F10:I10)</f>
        <v>5.8060100000000006</v>
      </c>
      <c r="F10" s="25">
        <f t="shared" si="1"/>
        <v>1.2669000000000001</v>
      </c>
      <c r="G10" s="25">
        <f t="shared" si="1"/>
        <v>1.1551</v>
      </c>
      <c r="H10" s="25">
        <f t="shared" si="1"/>
        <v>7.0000000000000007E-2</v>
      </c>
      <c r="I10" s="25">
        <f t="shared" si="1"/>
        <v>3.3140100000000001</v>
      </c>
      <c r="J10" s="25">
        <f>SUM(K10:M10)</f>
        <v>16.904600000000002</v>
      </c>
      <c r="K10" s="25">
        <f t="shared" si="2"/>
        <v>2.5156000000000001</v>
      </c>
      <c r="L10" s="25">
        <f t="shared" si="2"/>
        <v>9.2690000000000019</v>
      </c>
      <c r="M10" s="25">
        <f t="shared" si="2"/>
        <v>5.12</v>
      </c>
      <c r="N10" s="25">
        <f>E10+J10</f>
        <v>22.710610000000003</v>
      </c>
    </row>
    <row r="11" spans="1:14" x14ac:dyDescent="0.25">
      <c r="A11" s="75"/>
      <c r="B11" s="71"/>
      <c r="C11" s="72"/>
      <c r="D11" s="16" t="s">
        <v>35</v>
      </c>
      <c r="E11" s="25">
        <f>SUM(F11:I11)</f>
        <v>3.3919999999999995</v>
      </c>
      <c r="F11" s="25">
        <f t="shared" si="1"/>
        <v>0.34799999999999998</v>
      </c>
      <c r="G11" s="25">
        <f t="shared" si="1"/>
        <v>1.6469999999999998</v>
      </c>
      <c r="H11" s="25">
        <f t="shared" si="1"/>
        <v>0.875</v>
      </c>
      <c r="I11" s="25">
        <f t="shared" si="1"/>
        <v>0.52200000000000002</v>
      </c>
      <c r="J11" s="25">
        <f>SUM(K11:M11)</f>
        <v>1.044</v>
      </c>
      <c r="K11" s="25">
        <f t="shared" si="2"/>
        <v>0.69599999999999995</v>
      </c>
      <c r="L11" s="25">
        <f t="shared" si="2"/>
        <v>0.34799999999999998</v>
      </c>
      <c r="M11" s="25">
        <f t="shared" si="2"/>
        <v>0</v>
      </c>
      <c r="N11" s="25">
        <f>E11+J11</f>
        <v>4.4359999999999999</v>
      </c>
    </row>
    <row r="12" spans="1:14" x14ac:dyDescent="0.25">
      <c r="A12" s="55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x14ac:dyDescent="0.25">
      <c r="A13" s="88"/>
      <c r="B13" s="76" t="s">
        <v>40</v>
      </c>
      <c r="C13" s="77"/>
      <c r="D13" s="16" t="s">
        <v>110</v>
      </c>
      <c r="E13" s="17">
        <f t="shared" ref="E13:N13" si="3">SUM(E14:E17)</f>
        <v>2</v>
      </c>
      <c r="F13" s="17">
        <f t="shared" si="3"/>
        <v>0</v>
      </c>
      <c r="G13" s="17">
        <f t="shared" si="3"/>
        <v>1.2989999999999999</v>
      </c>
      <c r="H13" s="17">
        <f t="shared" si="3"/>
        <v>0.70100000000000007</v>
      </c>
      <c r="I13" s="17">
        <f t="shared" si="3"/>
        <v>0</v>
      </c>
      <c r="J13" s="25">
        <f>SUM(K13:M13)</f>
        <v>191.04</v>
      </c>
      <c r="K13" s="17">
        <f t="shared" si="3"/>
        <v>69.960000000000008</v>
      </c>
      <c r="L13" s="17">
        <f t="shared" si="3"/>
        <v>85.559999999999988</v>
      </c>
      <c r="M13" s="17">
        <f t="shared" si="3"/>
        <v>35.520000000000003</v>
      </c>
      <c r="N13" s="17">
        <f t="shared" si="3"/>
        <v>193.04000000000002</v>
      </c>
    </row>
    <row r="14" spans="1:14" x14ac:dyDescent="0.25">
      <c r="A14" s="89"/>
      <c r="B14" s="77"/>
      <c r="C14" s="77"/>
      <c r="D14" s="16" t="s">
        <v>39</v>
      </c>
      <c r="E14" s="17">
        <f>SUM(F14:I14)</f>
        <v>0</v>
      </c>
      <c r="F14" s="17">
        <f t="shared" ref="F14:M17" si="4">F19+F24+F29+F34+F39+F44+F49+F54+F59+F64+F69+F74+F79+F84+F89+F94+F99+F104</f>
        <v>0</v>
      </c>
      <c r="G14" s="17">
        <f t="shared" si="4"/>
        <v>0</v>
      </c>
      <c r="H14" s="17">
        <f t="shared" si="4"/>
        <v>0</v>
      </c>
      <c r="I14" s="17">
        <f t="shared" si="4"/>
        <v>0</v>
      </c>
      <c r="J14" s="25">
        <f>SUM(K14:M14)</f>
        <v>109.608</v>
      </c>
      <c r="K14" s="17">
        <f t="shared" si="4"/>
        <v>53.292000000000002</v>
      </c>
      <c r="L14" s="17">
        <f t="shared" si="4"/>
        <v>41.292000000000002</v>
      </c>
      <c r="M14" s="17">
        <f t="shared" si="4"/>
        <v>15.024000000000001</v>
      </c>
      <c r="N14" s="17">
        <f>E14+J14</f>
        <v>109.608</v>
      </c>
    </row>
    <row r="15" spans="1:14" x14ac:dyDescent="0.25">
      <c r="A15" s="89"/>
      <c r="B15" s="77"/>
      <c r="C15" s="77"/>
      <c r="D15" s="16" t="s">
        <v>33</v>
      </c>
      <c r="E15" s="17">
        <f>SUM(F15:I15)</f>
        <v>0</v>
      </c>
      <c r="F15" s="17">
        <f t="shared" si="4"/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25">
        <f>SUM(K15:M15)</f>
        <v>70.631999999999991</v>
      </c>
      <c r="K15" s="17">
        <f t="shared" si="4"/>
        <v>16.668000000000003</v>
      </c>
      <c r="L15" s="17">
        <f t="shared" si="4"/>
        <v>37.067999999999984</v>
      </c>
      <c r="M15" s="17">
        <f t="shared" si="4"/>
        <v>16.896000000000004</v>
      </c>
      <c r="N15" s="17">
        <f>E15+J15</f>
        <v>70.631999999999991</v>
      </c>
    </row>
    <row r="16" spans="1:14" x14ac:dyDescent="0.25">
      <c r="A16" s="89"/>
      <c r="B16" s="77"/>
      <c r="C16" s="77"/>
      <c r="D16" s="16" t="s">
        <v>34</v>
      </c>
      <c r="E16" s="17">
        <f>SUM(F16:I16)</f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>SUM(K16:M16)</f>
        <v>10.8</v>
      </c>
      <c r="K16" s="17">
        <f t="shared" ref="K16:M17" si="5">K21+K26+K31+K36+K41+K46+K51+K56+K61+K66+K71+K76+K81+K86+K91+K96+K101+K106</f>
        <v>0</v>
      </c>
      <c r="L16" s="17">
        <f t="shared" si="5"/>
        <v>7.2</v>
      </c>
      <c r="M16" s="17">
        <f t="shared" si="5"/>
        <v>3.6</v>
      </c>
      <c r="N16" s="17">
        <f>E16+J16</f>
        <v>10.8</v>
      </c>
    </row>
    <row r="17" spans="1:14" x14ac:dyDescent="0.25">
      <c r="A17" s="89"/>
      <c r="B17" s="77"/>
      <c r="C17" s="77"/>
      <c r="D17" s="16" t="s">
        <v>35</v>
      </c>
      <c r="E17" s="17">
        <f>SUM(F17:I17)</f>
        <v>2</v>
      </c>
      <c r="F17" s="17">
        <f t="shared" si="4"/>
        <v>0</v>
      </c>
      <c r="G17" s="17">
        <f t="shared" si="4"/>
        <v>1.2989999999999999</v>
      </c>
      <c r="H17" s="17">
        <f t="shared" si="4"/>
        <v>0.70100000000000007</v>
      </c>
      <c r="I17" s="17">
        <f t="shared" si="4"/>
        <v>0</v>
      </c>
      <c r="J17" s="17">
        <f>SUM(K17:M17)</f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  <c r="N17" s="17">
        <f>E17+J17</f>
        <v>2</v>
      </c>
    </row>
    <row r="18" spans="1:14" ht="18" customHeight="1" x14ac:dyDescent="0.25">
      <c r="A18" s="96">
        <v>1</v>
      </c>
      <c r="B18" s="90" t="s">
        <v>41</v>
      </c>
      <c r="C18" s="91"/>
      <c r="D18" s="16" t="s">
        <v>110</v>
      </c>
      <c r="E18" s="17">
        <f>SUM(E19:E22)</f>
        <v>0</v>
      </c>
      <c r="F18" s="17">
        <f>SUM(F19:F22)</f>
        <v>0</v>
      </c>
      <c r="G18" s="17">
        <f>SUM(H18:K18)</f>
        <v>93.6</v>
      </c>
      <c r="H18" s="17">
        <f t="shared" ref="H18:N18" si="6">SUM(H19:H22)</f>
        <v>0</v>
      </c>
      <c r="I18" s="17">
        <f>SUM(I19:I22)</f>
        <v>0</v>
      </c>
      <c r="J18" s="17">
        <f t="shared" si="6"/>
        <v>62.4</v>
      </c>
      <c r="K18" s="17">
        <f t="shared" si="6"/>
        <v>31.2</v>
      </c>
      <c r="L18" s="17">
        <f t="shared" si="6"/>
        <v>31.2</v>
      </c>
      <c r="M18" s="17">
        <f t="shared" si="6"/>
        <v>0</v>
      </c>
      <c r="N18" s="17">
        <f t="shared" si="6"/>
        <v>62.4</v>
      </c>
    </row>
    <row r="19" spans="1:14" ht="15.75" customHeight="1" x14ac:dyDescent="0.25">
      <c r="A19" s="97"/>
      <c r="B19" s="92"/>
      <c r="C19" s="93"/>
      <c r="D19" s="16" t="s">
        <v>39</v>
      </c>
      <c r="E19" s="17">
        <f>SUM(F19:I19)</f>
        <v>0</v>
      </c>
      <c r="F19" s="17"/>
      <c r="G19" s="17"/>
      <c r="H19" s="33"/>
      <c r="I19" s="17"/>
      <c r="J19" s="17">
        <f>SUM(K19:M19)</f>
        <v>48</v>
      </c>
      <c r="K19" s="17">
        <v>24</v>
      </c>
      <c r="L19" s="17">
        <v>24</v>
      </c>
      <c r="M19" s="17"/>
      <c r="N19" s="17">
        <f>E19+J19</f>
        <v>48</v>
      </c>
    </row>
    <row r="20" spans="1:14" ht="15.75" customHeight="1" x14ac:dyDescent="0.25">
      <c r="A20" s="97"/>
      <c r="B20" s="92"/>
      <c r="C20" s="93"/>
      <c r="D20" s="16" t="s">
        <v>33</v>
      </c>
      <c r="E20" s="17">
        <f>SUM(F20:I20)</f>
        <v>0</v>
      </c>
      <c r="F20" s="17"/>
      <c r="G20" s="17"/>
      <c r="H20" s="33"/>
      <c r="I20" s="17"/>
      <c r="J20" s="17">
        <f>SUM(K20:M20)</f>
        <v>14.4</v>
      </c>
      <c r="K20" s="17">
        <v>7.2</v>
      </c>
      <c r="L20" s="17">
        <v>7.2</v>
      </c>
      <c r="M20" s="17"/>
      <c r="N20" s="17">
        <f>E20+J20</f>
        <v>14.4</v>
      </c>
    </row>
    <row r="21" spans="1:14" ht="15" customHeight="1" x14ac:dyDescent="0.25">
      <c r="A21" s="97"/>
      <c r="B21" s="92"/>
      <c r="C21" s="93"/>
      <c r="D21" s="16" t="s">
        <v>34</v>
      </c>
      <c r="E21" s="17">
        <f>SUM(F21:I21)</f>
        <v>0</v>
      </c>
      <c r="F21" s="17"/>
      <c r="G21" s="17"/>
      <c r="H21" s="17"/>
      <c r="I21" s="17"/>
      <c r="J21" s="17">
        <f>SUM(K21:M21)</f>
        <v>0</v>
      </c>
      <c r="K21" s="17"/>
      <c r="L21" s="17"/>
      <c r="M21" s="17"/>
      <c r="N21" s="17">
        <f>E21+J21</f>
        <v>0</v>
      </c>
    </row>
    <row r="22" spans="1:14" x14ac:dyDescent="0.25">
      <c r="A22" s="98"/>
      <c r="B22" s="94"/>
      <c r="C22" s="95"/>
      <c r="D22" s="16" t="s">
        <v>35</v>
      </c>
      <c r="E22" s="17">
        <f>SUM(F22:I22)</f>
        <v>0</v>
      </c>
      <c r="F22" s="17"/>
      <c r="G22" s="17"/>
      <c r="H22" s="17"/>
      <c r="I22" s="17"/>
      <c r="J22" s="17">
        <f>SUM(K22:M22)</f>
        <v>0</v>
      </c>
      <c r="K22" s="17"/>
      <c r="L22" s="17"/>
      <c r="M22" s="17"/>
      <c r="N22" s="17">
        <f>E22+J22</f>
        <v>0</v>
      </c>
    </row>
    <row r="23" spans="1:14" ht="38.25" x14ac:dyDescent="0.25">
      <c r="A23" s="96">
        <v>2</v>
      </c>
      <c r="B23" s="90" t="s">
        <v>42</v>
      </c>
      <c r="C23" s="91"/>
      <c r="D23" s="16" t="s">
        <v>38</v>
      </c>
      <c r="E23" s="17">
        <f t="shared" ref="E23:N23" si="7">SUM(E24:E27)</f>
        <v>0</v>
      </c>
      <c r="F23" s="17">
        <f t="shared" si="7"/>
        <v>0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17">
        <f t="shared" si="7"/>
        <v>46.8</v>
      </c>
      <c r="K23" s="17">
        <f t="shared" si="7"/>
        <v>0</v>
      </c>
      <c r="L23" s="17">
        <f t="shared" si="7"/>
        <v>31.2</v>
      </c>
      <c r="M23" s="17">
        <f t="shared" si="7"/>
        <v>15.6</v>
      </c>
      <c r="N23" s="17">
        <f t="shared" si="7"/>
        <v>46.8</v>
      </c>
    </row>
    <row r="24" spans="1:14" x14ac:dyDescent="0.25">
      <c r="A24" s="97"/>
      <c r="B24" s="92"/>
      <c r="C24" s="93"/>
      <c r="D24" s="16" t="s">
        <v>39</v>
      </c>
      <c r="E24" s="17">
        <f>SUM(F24:I24)</f>
        <v>0</v>
      </c>
      <c r="F24" s="17"/>
      <c r="G24" s="17"/>
      <c r="H24" s="17"/>
      <c r="I24" s="17"/>
      <c r="J24" s="17">
        <f>SUM(K24:M24)</f>
        <v>0</v>
      </c>
      <c r="K24" s="17"/>
      <c r="L24" s="17"/>
      <c r="M24" s="17"/>
      <c r="N24" s="17">
        <f>E24+J24</f>
        <v>0</v>
      </c>
    </row>
    <row r="25" spans="1:14" x14ac:dyDescent="0.25">
      <c r="A25" s="97"/>
      <c r="B25" s="92"/>
      <c r="C25" s="93"/>
      <c r="D25" s="16" t="s">
        <v>33</v>
      </c>
      <c r="E25" s="17">
        <f>SUM(F25:I25)</f>
        <v>0</v>
      </c>
      <c r="F25" s="17"/>
      <c r="G25" s="17"/>
      <c r="H25" s="17"/>
      <c r="I25" s="17"/>
      <c r="J25" s="17">
        <f>SUM(K25:M25)</f>
        <v>36</v>
      </c>
      <c r="K25" s="17"/>
      <c r="L25" s="17">
        <v>24</v>
      </c>
      <c r="M25" s="17">
        <v>12</v>
      </c>
      <c r="N25" s="17">
        <f>E25+J25</f>
        <v>36</v>
      </c>
    </row>
    <row r="26" spans="1:14" x14ac:dyDescent="0.25">
      <c r="A26" s="97"/>
      <c r="B26" s="92"/>
      <c r="C26" s="93"/>
      <c r="D26" s="16" t="s">
        <v>34</v>
      </c>
      <c r="E26" s="17">
        <f>SUM(F26:I26)</f>
        <v>0</v>
      </c>
      <c r="F26" s="17"/>
      <c r="G26" s="17"/>
      <c r="H26" s="17"/>
      <c r="I26" s="17"/>
      <c r="J26" s="17">
        <f>SUM(K26:M26)</f>
        <v>10.8</v>
      </c>
      <c r="K26" s="17"/>
      <c r="L26" s="17">
        <v>7.2</v>
      </c>
      <c r="M26" s="17">
        <v>3.6</v>
      </c>
      <c r="N26" s="17">
        <f>E26+J26</f>
        <v>10.8</v>
      </c>
    </row>
    <row r="27" spans="1:14" x14ac:dyDescent="0.25">
      <c r="A27" s="98"/>
      <c r="B27" s="94"/>
      <c r="C27" s="95"/>
      <c r="D27" s="16" t="s">
        <v>35</v>
      </c>
      <c r="E27" s="17">
        <f>SUM(F27:I27)</f>
        <v>0</v>
      </c>
      <c r="F27" s="17"/>
      <c r="G27" s="17"/>
      <c r="H27" s="17"/>
      <c r="I27" s="17"/>
      <c r="J27" s="17">
        <f>SUM(K27:M27)</f>
        <v>0</v>
      </c>
      <c r="K27" s="17"/>
      <c r="L27" s="17"/>
      <c r="M27" s="17"/>
      <c r="N27" s="17">
        <f>E27+J27</f>
        <v>0</v>
      </c>
    </row>
    <row r="28" spans="1:14" x14ac:dyDescent="0.25">
      <c r="A28" s="96">
        <v>3</v>
      </c>
      <c r="B28" s="90" t="s">
        <v>43</v>
      </c>
      <c r="C28" s="91"/>
      <c r="D28" s="16" t="s">
        <v>110</v>
      </c>
      <c r="E28" s="17">
        <f t="shared" ref="E28:N28" si="8">SUM(E29:E32)</f>
        <v>0</v>
      </c>
      <c r="F28" s="17">
        <f t="shared" si="8"/>
        <v>0</v>
      </c>
      <c r="G28" s="17">
        <f t="shared" si="8"/>
        <v>0</v>
      </c>
      <c r="H28" s="17">
        <f t="shared" si="8"/>
        <v>0</v>
      </c>
      <c r="I28" s="17">
        <f t="shared" si="8"/>
        <v>0</v>
      </c>
      <c r="J28" s="17">
        <f t="shared" si="8"/>
        <v>62.4</v>
      </c>
      <c r="K28" s="17">
        <f t="shared" si="8"/>
        <v>31.2</v>
      </c>
      <c r="L28" s="17">
        <f t="shared" si="8"/>
        <v>15.6</v>
      </c>
      <c r="M28" s="17">
        <f t="shared" si="8"/>
        <v>15.6</v>
      </c>
      <c r="N28" s="17">
        <f t="shared" si="8"/>
        <v>62.4</v>
      </c>
    </row>
    <row r="29" spans="1:14" x14ac:dyDescent="0.25">
      <c r="A29" s="97"/>
      <c r="B29" s="92"/>
      <c r="C29" s="93"/>
      <c r="D29" s="16" t="s">
        <v>39</v>
      </c>
      <c r="E29" s="17">
        <f>SUM(F29:I29)</f>
        <v>0</v>
      </c>
      <c r="F29" s="17"/>
      <c r="G29" s="17"/>
      <c r="H29" s="17"/>
      <c r="I29" s="17"/>
      <c r="J29" s="17">
        <f>SUM(K29:M29)</f>
        <v>48</v>
      </c>
      <c r="K29" s="17">
        <v>24</v>
      </c>
      <c r="L29" s="17">
        <v>12</v>
      </c>
      <c r="M29" s="17">
        <v>12</v>
      </c>
      <c r="N29" s="17">
        <f>E29+J29</f>
        <v>48</v>
      </c>
    </row>
    <row r="30" spans="1:14" x14ac:dyDescent="0.25">
      <c r="A30" s="97"/>
      <c r="B30" s="92"/>
      <c r="C30" s="93"/>
      <c r="D30" s="16" t="s">
        <v>33</v>
      </c>
      <c r="E30" s="17">
        <f>SUM(F30:I30)</f>
        <v>0</v>
      </c>
      <c r="F30" s="17"/>
      <c r="G30" s="17"/>
      <c r="H30" s="17"/>
      <c r="I30" s="17"/>
      <c r="J30" s="17">
        <f>SUM(K30:M30)</f>
        <v>14.4</v>
      </c>
      <c r="K30" s="17">
        <v>7.2</v>
      </c>
      <c r="L30" s="17">
        <v>3.6</v>
      </c>
      <c r="M30" s="17">
        <v>3.6</v>
      </c>
      <c r="N30" s="17">
        <f>E30+J30</f>
        <v>14.4</v>
      </c>
    </row>
    <row r="31" spans="1:14" x14ac:dyDescent="0.25">
      <c r="A31" s="97"/>
      <c r="B31" s="92"/>
      <c r="C31" s="93"/>
      <c r="D31" s="16" t="s">
        <v>34</v>
      </c>
      <c r="E31" s="17">
        <f>SUM(F31:I31)</f>
        <v>0</v>
      </c>
      <c r="F31" s="17"/>
      <c r="G31" s="17"/>
      <c r="H31" s="17"/>
      <c r="I31" s="17"/>
      <c r="J31" s="17">
        <f>SUM(K31:M31)</f>
        <v>0</v>
      </c>
      <c r="K31" s="17"/>
      <c r="L31" s="17"/>
      <c r="M31" s="17"/>
      <c r="N31" s="17">
        <f>E31+J31</f>
        <v>0</v>
      </c>
    </row>
    <row r="32" spans="1:14" x14ac:dyDescent="0.25">
      <c r="A32" s="98"/>
      <c r="B32" s="94"/>
      <c r="C32" s="95"/>
      <c r="D32" s="16" t="s">
        <v>35</v>
      </c>
      <c r="E32" s="17">
        <f>SUM(F32:I32)</f>
        <v>0</v>
      </c>
      <c r="F32" s="17"/>
      <c r="G32" s="17"/>
      <c r="H32" s="17"/>
      <c r="I32" s="17"/>
      <c r="J32" s="17">
        <f>SUM(K32:M32)</f>
        <v>0</v>
      </c>
      <c r="K32" s="17"/>
      <c r="L32" s="17"/>
      <c r="M32" s="17"/>
      <c r="N32" s="17">
        <f>E32+J32</f>
        <v>0</v>
      </c>
    </row>
    <row r="33" spans="1:14" x14ac:dyDescent="0.25">
      <c r="A33" s="96">
        <v>4</v>
      </c>
      <c r="B33" s="90" t="s">
        <v>44</v>
      </c>
      <c r="C33" s="91"/>
      <c r="D33" s="16" t="s">
        <v>110</v>
      </c>
      <c r="E33" s="17">
        <f t="shared" ref="E33:N33" si="9">SUM(E34:E37)</f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7">
        <f t="shared" si="9"/>
        <v>0</v>
      </c>
      <c r="J33" s="17">
        <f t="shared" si="9"/>
        <v>1.08</v>
      </c>
      <c r="K33" s="17">
        <f>SUM(K34:K37)</f>
        <v>1.08</v>
      </c>
      <c r="L33" s="17">
        <f t="shared" si="9"/>
        <v>0</v>
      </c>
      <c r="M33" s="17">
        <f t="shared" si="9"/>
        <v>0</v>
      </c>
      <c r="N33" s="17">
        <f t="shared" si="9"/>
        <v>1.08</v>
      </c>
    </row>
    <row r="34" spans="1:14" x14ac:dyDescent="0.25">
      <c r="A34" s="97"/>
      <c r="B34" s="92"/>
      <c r="C34" s="93"/>
      <c r="D34" s="16" t="s">
        <v>39</v>
      </c>
      <c r="E34" s="17">
        <f>SUM(F34:I34)</f>
        <v>0</v>
      </c>
      <c r="F34" s="17"/>
      <c r="H34" s="17"/>
      <c r="I34" s="17"/>
      <c r="J34" s="17">
        <f>SUM(K34:M34)</f>
        <v>0.75600000000000001</v>
      </c>
      <c r="K34" s="17">
        <v>0.75600000000000001</v>
      </c>
      <c r="L34" s="17"/>
      <c r="M34" s="17"/>
      <c r="N34" s="17">
        <f>E34+J34</f>
        <v>0.75600000000000001</v>
      </c>
    </row>
    <row r="35" spans="1:14" x14ac:dyDescent="0.25">
      <c r="A35" s="97"/>
      <c r="B35" s="92"/>
      <c r="C35" s="93"/>
      <c r="D35" s="16" t="s">
        <v>33</v>
      </c>
      <c r="E35" s="17">
        <f>SUM(F35:I35)</f>
        <v>0</v>
      </c>
      <c r="F35" s="17"/>
      <c r="H35" s="17"/>
      <c r="I35" s="17"/>
      <c r="J35" s="17">
        <f>SUM(K35:M35)</f>
        <v>0.32400000000000001</v>
      </c>
      <c r="K35" s="17">
        <v>0.32400000000000001</v>
      </c>
      <c r="L35" s="17"/>
      <c r="M35" s="17"/>
      <c r="N35" s="17">
        <f>E35+J35</f>
        <v>0.32400000000000001</v>
      </c>
    </row>
    <row r="36" spans="1:14" x14ac:dyDescent="0.25">
      <c r="A36" s="97"/>
      <c r="B36" s="92"/>
      <c r="C36" s="93"/>
      <c r="D36" s="16" t="s">
        <v>34</v>
      </c>
      <c r="E36" s="17">
        <f>SUM(F36:I36)</f>
        <v>0</v>
      </c>
      <c r="F36" s="17"/>
      <c r="G36" s="17"/>
      <c r="H36" s="17"/>
      <c r="I36" s="17"/>
      <c r="J36" s="17">
        <f>SUM(K36:M36)</f>
        <v>0</v>
      </c>
      <c r="K36" s="17"/>
      <c r="L36" s="17"/>
      <c r="M36" s="17"/>
      <c r="N36" s="17">
        <f>E36+J36</f>
        <v>0</v>
      </c>
    </row>
    <row r="37" spans="1:14" x14ac:dyDescent="0.25">
      <c r="A37" s="98"/>
      <c r="B37" s="94"/>
      <c r="C37" s="95"/>
      <c r="D37" s="16" t="s">
        <v>35</v>
      </c>
      <c r="E37" s="17">
        <f>SUM(F37:I37)</f>
        <v>0</v>
      </c>
      <c r="F37" s="17"/>
      <c r="G37" s="17"/>
      <c r="H37" s="17"/>
      <c r="I37" s="17"/>
      <c r="J37" s="17">
        <f>SUM(K37:M37)</f>
        <v>0</v>
      </c>
      <c r="K37" s="17"/>
      <c r="L37" s="17"/>
      <c r="M37" s="17"/>
      <c r="N37" s="17">
        <f>E37+J37</f>
        <v>0</v>
      </c>
    </row>
    <row r="38" spans="1:14" x14ac:dyDescent="0.25">
      <c r="A38" s="96">
        <v>5</v>
      </c>
      <c r="B38" s="90" t="s">
        <v>45</v>
      </c>
      <c r="C38" s="91"/>
      <c r="D38" s="16" t="s">
        <v>110</v>
      </c>
      <c r="E38" s="17">
        <f t="shared" ref="E38:N38" si="10">SUM(E39:E42)</f>
        <v>0</v>
      </c>
      <c r="F38" s="17">
        <f t="shared" si="10"/>
        <v>0</v>
      </c>
      <c r="G38" s="17">
        <f t="shared" si="10"/>
        <v>0</v>
      </c>
      <c r="H38" s="17">
        <f t="shared" si="10"/>
        <v>0</v>
      </c>
      <c r="I38" s="17">
        <f t="shared" si="10"/>
        <v>0</v>
      </c>
      <c r="J38" s="17">
        <f t="shared" si="10"/>
        <v>1.08</v>
      </c>
      <c r="K38" s="17">
        <f t="shared" si="10"/>
        <v>0</v>
      </c>
      <c r="L38" s="17">
        <f t="shared" si="10"/>
        <v>1.08</v>
      </c>
      <c r="M38" s="17">
        <f t="shared" si="10"/>
        <v>0</v>
      </c>
      <c r="N38" s="17">
        <f t="shared" si="10"/>
        <v>1.08</v>
      </c>
    </row>
    <row r="39" spans="1:14" x14ac:dyDescent="0.25">
      <c r="A39" s="97"/>
      <c r="B39" s="92"/>
      <c r="C39" s="93"/>
      <c r="D39" s="16" t="s">
        <v>39</v>
      </c>
      <c r="E39" s="17">
        <f>SUM(F39:I39)</f>
        <v>0</v>
      </c>
      <c r="F39" s="17"/>
      <c r="G39" s="17"/>
      <c r="H39" s="17"/>
      <c r="I39" s="17"/>
      <c r="J39" s="17">
        <f>SUM(K39:M39)</f>
        <v>0.75600000000000001</v>
      </c>
      <c r="K39" s="17"/>
      <c r="L39" s="17">
        <v>0.75600000000000001</v>
      </c>
      <c r="M39" s="17"/>
      <c r="N39" s="17">
        <f>E39+J39</f>
        <v>0.75600000000000001</v>
      </c>
    </row>
    <row r="40" spans="1:14" x14ac:dyDescent="0.25">
      <c r="A40" s="97"/>
      <c r="B40" s="92"/>
      <c r="C40" s="93"/>
      <c r="D40" s="16" t="s">
        <v>33</v>
      </c>
      <c r="E40" s="17">
        <f>SUM(F40:I40)</f>
        <v>0</v>
      </c>
      <c r="F40" s="17"/>
      <c r="G40" s="17"/>
      <c r="H40" s="17"/>
      <c r="I40" s="17"/>
      <c r="J40" s="17">
        <f>SUM(K40:M40)</f>
        <v>0.32400000000000001</v>
      </c>
      <c r="K40" s="17"/>
      <c r="L40" s="17">
        <v>0.32400000000000001</v>
      </c>
      <c r="M40" s="17"/>
      <c r="N40" s="17">
        <f>E40+J40</f>
        <v>0.32400000000000001</v>
      </c>
    </row>
    <row r="41" spans="1:14" x14ac:dyDescent="0.25">
      <c r="A41" s="97"/>
      <c r="B41" s="92"/>
      <c r="C41" s="93"/>
      <c r="D41" s="16" t="s">
        <v>34</v>
      </c>
      <c r="E41" s="17">
        <f>SUM(F41:I41)</f>
        <v>0</v>
      </c>
      <c r="F41" s="17"/>
      <c r="G41" s="17"/>
      <c r="H41" s="17"/>
      <c r="I41" s="17"/>
      <c r="J41" s="17">
        <f>SUM(K41:M41)</f>
        <v>0</v>
      </c>
      <c r="K41" s="17"/>
      <c r="L41" s="17"/>
      <c r="M41" s="17"/>
      <c r="N41" s="17">
        <f>E41+J41</f>
        <v>0</v>
      </c>
    </row>
    <row r="42" spans="1:14" x14ac:dyDescent="0.25">
      <c r="A42" s="98"/>
      <c r="B42" s="94"/>
      <c r="C42" s="95"/>
      <c r="D42" s="16" t="s">
        <v>35</v>
      </c>
      <c r="E42" s="17">
        <f>SUM(F42:I42)</f>
        <v>0</v>
      </c>
      <c r="F42" s="17"/>
      <c r="G42" s="17"/>
      <c r="H42" s="17"/>
      <c r="I42" s="17"/>
      <c r="J42" s="17">
        <f>SUM(K42:M42)</f>
        <v>0</v>
      </c>
      <c r="K42" s="17"/>
      <c r="L42" s="17"/>
      <c r="M42" s="17"/>
      <c r="N42" s="17">
        <f>E42+J42</f>
        <v>0</v>
      </c>
    </row>
    <row r="43" spans="1:14" x14ac:dyDescent="0.25">
      <c r="A43" s="96">
        <v>6</v>
      </c>
      <c r="B43" s="90" t="s">
        <v>185</v>
      </c>
      <c r="C43" s="91"/>
      <c r="D43" s="16" t="s">
        <v>110</v>
      </c>
      <c r="E43" s="17">
        <f t="shared" ref="E43:N43" si="11">SUM(E44:E47)</f>
        <v>1.5</v>
      </c>
      <c r="F43" s="17">
        <f t="shared" si="11"/>
        <v>0</v>
      </c>
      <c r="G43" s="17">
        <f t="shared" si="11"/>
        <v>1.2989999999999999</v>
      </c>
      <c r="H43" s="17">
        <f t="shared" si="11"/>
        <v>0.20100000000000001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  <c r="N43" s="17">
        <f t="shared" si="11"/>
        <v>1.5</v>
      </c>
    </row>
    <row r="44" spans="1:14" x14ac:dyDescent="0.25">
      <c r="A44" s="97"/>
      <c r="B44" s="92"/>
      <c r="C44" s="93"/>
      <c r="D44" s="16" t="s">
        <v>39</v>
      </c>
      <c r="E44" s="17">
        <f>SUM(F44:I44)</f>
        <v>0</v>
      </c>
      <c r="F44" s="17"/>
      <c r="G44" s="32"/>
      <c r="H44" s="32"/>
      <c r="I44" s="17"/>
      <c r="J44" s="17">
        <f>SUM(K44:M44)</f>
        <v>0</v>
      </c>
      <c r="K44" s="17"/>
      <c r="L44" s="17"/>
      <c r="M44" s="17"/>
      <c r="N44" s="17">
        <f>E44+J44</f>
        <v>0</v>
      </c>
    </row>
    <row r="45" spans="1:14" x14ac:dyDescent="0.25">
      <c r="A45" s="97"/>
      <c r="B45" s="92"/>
      <c r="C45" s="93"/>
      <c r="D45" s="16" t="s">
        <v>33</v>
      </c>
      <c r="E45" s="17">
        <f>SUM(F45:I45)</f>
        <v>0</v>
      </c>
      <c r="F45" s="17"/>
      <c r="G45" s="32"/>
      <c r="H45" s="32"/>
      <c r="I45" s="17"/>
      <c r="J45" s="17">
        <f>SUM(K45:M45)</f>
        <v>0</v>
      </c>
      <c r="K45" s="17"/>
      <c r="L45" s="17"/>
      <c r="M45" s="17"/>
      <c r="N45" s="17">
        <f>E45+J45</f>
        <v>0</v>
      </c>
    </row>
    <row r="46" spans="1:14" x14ac:dyDescent="0.25">
      <c r="A46" s="97"/>
      <c r="B46" s="92"/>
      <c r="C46" s="93"/>
      <c r="D46" s="16" t="s">
        <v>34</v>
      </c>
      <c r="E46" s="17">
        <f>SUM(F46:I46)</f>
        <v>0</v>
      </c>
      <c r="F46" s="17"/>
      <c r="G46" s="17"/>
      <c r="H46" s="17"/>
      <c r="I46" s="17"/>
      <c r="J46" s="17">
        <f>SUM(K46:M46)</f>
        <v>0</v>
      </c>
      <c r="K46" s="17"/>
      <c r="L46" s="17"/>
      <c r="M46" s="17"/>
      <c r="N46" s="17">
        <f>E46+J46</f>
        <v>0</v>
      </c>
    </row>
    <row r="47" spans="1:14" x14ac:dyDescent="0.25">
      <c r="A47" s="98"/>
      <c r="B47" s="94"/>
      <c r="C47" s="95"/>
      <c r="D47" s="16" t="s">
        <v>35</v>
      </c>
      <c r="E47" s="17">
        <f>SUM(F47:I47)</f>
        <v>1.5</v>
      </c>
      <c r="F47" s="17"/>
      <c r="G47" s="17">
        <v>1.2989999999999999</v>
      </c>
      <c r="H47" s="17">
        <v>0.20100000000000001</v>
      </c>
      <c r="I47" s="17"/>
      <c r="J47" s="17">
        <f>SUM(K47:M47)</f>
        <v>0</v>
      </c>
      <c r="K47" s="17"/>
      <c r="L47" s="17"/>
      <c r="M47" s="17"/>
      <c r="N47" s="17">
        <f>E47+J47</f>
        <v>1.5</v>
      </c>
    </row>
    <row r="48" spans="1:14" x14ac:dyDescent="0.25">
      <c r="A48" s="96">
        <v>7</v>
      </c>
      <c r="B48" s="90" t="s">
        <v>46</v>
      </c>
      <c r="C48" s="91"/>
      <c r="D48" s="16" t="s">
        <v>110</v>
      </c>
      <c r="E48" s="17">
        <f t="shared" ref="E48:N48" si="12">SUM(E49:E52)</f>
        <v>0</v>
      </c>
      <c r="F48" s="17">
        <f t="shared" si="12"/>
        <v>0</v>
      </c>
      <c r="G48" s="17">
        <f t="shared" si="12"/>
        <v>0</v>
      </c>
      <c r="H48" s="17">
        <f t="shared" si="12"/>
        <v>0</v>
      </c>
      <c r="I48" s="17">
        <f t="shared" si="12"/>
        <v>0</v>
      </c>
      <c r="J48" s="17">
        <f t="shared" si="12"/>
        <v>2.16</v>
      </c>
      <c r="K48" s="17">
        <f t="shared" si="12"/>
        <v>2.16</v>
      </c>
      <c r="L48" s="17">
        <f t="shared" si="12"/>
        <v>0</v>
      </c>
      <c r="M48" s="17">
        <f t="shared" si="12"/>
        <v>0</v>
      </c>
      <c r="N48" s="17">
        <f t="shared" si="12"/>
        <v>2.16</v>
      </c>
    </row>
    <row r="49" spans="1:14" x14ac:dyDescent="0.25">
      <c r="A49" s="97"/>
      <c r="B49" s="92"/>
      <c r="C49" s="93"/>
      <c r="D49" s="16" t="s">
        <v>39</v>
      </c>
      <c r="E49" s="17">
        <f>SUM(F49:I49)</f>
        <v>0</v>
      </c>
      <c r="F49" s="17"/>
      <c r="G49" s="17"/>
      <c r="H49" s="17"/>
      <c r="I49" s="17"/>
      <c r="J49" s="17">
        <f>SUM(K49:M49)</f>
        <v>1.512</v>
      </c>
      <c r="K49" s="17">
        <f>0.756*2</f>
        <v>1.512</v>
      </c>
      <c r="L49" s="17"/>
      <c r="M49" s="17"/>
      <c r="N49" s="17">
        <f>E49+J49</f>
        <v>1.512</v>
      </c>
    </row>
    <row r="50" spans="1:14" x14ac:dyDescent="0.25">
      <c r="A50" s="97"/>
      <c r="B50" s="92"/>
      <c r="C50" s="93"/>
      <c r="D50" s="16" t="s">
        <v>33</v>
      </c>
      <c r="E50" s="17">
        <f>SUM(F50:I50)</f>
        <v>0</v>
      </c>
      <c r="F50" s="17"/>
      <c r="G50" s="17"/>
      <c r="H50" s="17"/>
      <c r="I50" s="17"/>
      <c r="J50" s="17">
        <f>SUM(K50:M50)</f>
        <v>0.64800000000000002</v>
      </c>
      <c r="K50" s="17">
        <f>0.324*2</f>
        <v>0.64800000000000002</v>
      </c>
      <c r="L50" s="17"/>
      <c r="M50" s="17"/>
      <c r="N50" s="17">
        <f>E50+J50</f>
        <v>0.64800000000000002</v>
      </c>
    </row>
    <row r="51" spans="1:14" x14ac:dyDescent="0.25">
      <c r="A51" s="97"/>
      <c r="B51" s="92"/>
      <c r="C51" s="93"/>
      <c r="D51" s="16" t="s">
        <v>34</v>
      </c>
      <c r="E51" s="17">
        <f>SUM(F51:I51)</f>
        <v>0</v>
      </c>
      <c r="F51" s="17"/>
      <c r="G51" s="17"/>
      <c r="H51" s="17"/>
      <c r="I51" s="17"/>
      <c r="J51" s="17">
        <f>SUM(K51:M51)</f>
        <v>0</v>
      </c>
      <c r="K51" s="17"/>
      <c r="L51" s="17"/>
      <c r="M51" s="17"/>
      <c r="N51" s="17">
        <f>E51+J51</f>
        <v>0</v>
      </c>
    </row>
    <row r="52" spans="1:14" x14ac:dyDescent="0.25">
      <c r="A52" s="98"/>
      <c r="B52" s="94"/>
      <c r="C52" s="95"/>
      <c r="D52" s="16" t="s">
        <v>35</v>
      </c>
      <c r="E52" s="17">
        <f>SUM(F52:I52)</f>
        <v>0</v>
      </c>
      <c r="F52" s="17"/>
      <c r="G52" s="17"/>
      <c r="H52" s="17"/>
      <c r="I52" s="17"/>
      <c r="J52" s="17">
        <f>SUM(K52:M52)</f>
        <v>0</v>
      </c>
      <c r="K52" s="17"/>
      <c r="L52" s="17"/>
      <c r="M52" s="17"/>
      <c r="N52" s="17">
        <f>E52+J52</f>
        <v>0</v>
      </c>
    </row>
    <row r="53" spans="1:14" x14ac:dyDescent="0.25">
      <c r="A53" s="96">
        <v>8</v>
      </c>
      <c r="B53" s="90" t="s">
        <v>47</v>
      </c>
      <c r="C53" s="91"/>
      <c r="D53" s="16" t="s">
        <v>110</v>
      </c>
      <c r="E53" s="17">
        <f t="shared" ref="E53:N53" si="13">SUM(E54:E57)</f>
        <v>0</v>
      </c>
      <c r="F53" s="17">
        <f t="shared" si="13"/>
        <v>0</v>
      </c>
      <c r="G53" s="17">
        <f t="shared" si="13"/>
        <v>0</v>
      </c>
      <c r="H53" s="17">
        <f t="shared" si="13"/>
        <v>0</v>
      </c>
      <c r="I53" s="17">
        <f>SUM(I54:I57)</f>
        <v>0</v>
      </c>
      <c r="J53" s="17">
        <f t="shared" si="13"/>
        <v>2.16</v>
      </c>
      <c r="K53" s="17">
        <f t="shared" si="13"/>
        <v>0</v>
      </c>
      <c r="L53" s="17">
        <f t="shared" si="13"/>
        <v>1.08</v>
      </c>
      <c r="M53" s="17">
        <f t="shared" si="13"/>
        <v>1.08</v>
      </c>
      <c r="N53" s="17">
        <f t="shared" si="13"/>
        <v>2.16</v>
      </c>
    </row>
    <row r="54" spans="1:14" x14ac:dyDescent="0.25">
      <c r="A54" s="97"/>
      <c r="B54" s="92"/>
      <c r="C54" s="93"/>
      <c r="D54" s="16" t="s">
        <v>39</v>
      </c>
      <c r="E54" s="17">
        <f>SUM(F54:I54)</f>
        <v>0</v>
      </c>
      <c r="F54" s="17"/>
      <c r="G54" s="17"/>
      <c r="H54" s="33"/>
      <c r="I54" s="17"/>
      <c r="J54" s="17">
        <f>SUM(K54:M54)</f>
        <v>1.512</v>
      </c>
      <c r="K54" s="17"/>
      <c r="L54" s="17">
        <f>0.756</f>
        <v>0.75600000000000001</v>
      </c>
      <c r="M54" s="17">
        <f>0.756</f>
        <v>0.75600000000000001</v>
      </c>
      <c r="N54" s="17">
        <f>E54+J54</f>
        <v>1.512</v>
      </c>
    </row>
    <row r="55" spans="1:14" x14ac:dyDescent="0.25">
      <c r="A55" s="97"/>
      <c r="B55" s="92"/>
      <c r="C55" s="93"/>
      <c r="D55" s="16" t="s">
        <v>33</v>
      </c>
      <c r="E55" s="17">
        <f>SUM(F55:I55)</f>
        <v>0</v>
      </c>
      <c r="F55" s="17"/>
      <c r="G55" s="17"/>
      <c r="H55" s="33"/>
      <c r="I55" s="17"/>
      <c r="J55" s="17">
        <f>SUM(K55:M55)</f>
        <v>0.64800000000000002</v>
      </c>
      <c r="K55" s="17"/>
      <c r="L55" s="17">
        <f>0.324</f>
        <v>0.32400000000000001</v>
      </c>
      <c r="M55" s="17">
        <f>0.324</f>
        <v>0.32400000000000001</v>
      </c>
      <c r="N55" s="17">
        <f>E55+J55</f>
        <v>0.64800000000000002</v>
      </c>
    </row>
    <row r="56" spans="1:14" x14ac:dyDescent="0.25">
      <c r="A56" s="97"/>
      <c r="B56" s="92"/>
      <c r="C56" s="93"/>
      <c r="D56" s="16" t="s">
        <v>34</v>
      </c>
      <c r="E56" s="17">
        <f>SUM(F56:I56)</f>
        <v>0</v>
      </c>
      <c r="F56" s="17"/>
      <c r="G56" s="17"/>
      <c r="H56" s="17"/>
      <c r="I56" s="17"/>
      <c r="J56" s="17">
        <f>SUM(K56:M56)</f>
        <v>0</v>
      </c>
      <c r="K56" s="17"/>
      <c r="L56" s="17"/>
      <c r="M56" s="17"/>
      <c r="N56" s="17">
        <f>E56+J56</f>
        <v>0</v>
      </c>
    </row>
    <row r="57" spans="1:14" x14ac:dyDescent="0.25">
      <c r="A57" s="98"/>
      <c r="B57" s="94"/>
      <c r="C57" s="95"/>
      <c r="D57" s="16" t="s">
        <v>35</v>
      </c>
      <c r="E57" s="17">
        <f>SUM(F57:I57)</f>
        <v>0</v>
      </c>
      <c r="F57" s="17"/>
      <c r="G57" s="17"/>
      <c r="H57" s="17"/>
      <c r="I57" s="17"/>
      <c r="J57" s="17">
        <f>SUM(K57:M57)</f>
        <v>0</v>
      </c>
      <c r="K57" s="17"/>
      <c r="L57" s="17"/>
      <c r="M57" s="17"/>
      <c r="N57" s="17">
        <f>E57+J57</f>
        <v>0</v>
      </c>
    </row>
    <row r="58" spans="1:14" x14ac:dyDescent="0.25">
      <c r="A58" s="96">
        <v>9</v>
      </c>
      <c r="B58" s="90" t="s">
        <v>48</v>
      </c>
      <c r="C58" s="91"/>
      <c r="D58" s="16" t="s">
        <v>110</v>
      </c>
      <c r="E58" s="17">
        <f t="shared" ref="E58:N58" si="14">SUM(E59:E62)</f>
        <v>0</v>
      </c>
      <c r="F58" s="17">
        <f t="shared" si="14"/>
        <v>0</v>
      </c>
      <c r="G58" s="17">
        <f t="shared" si="14"/>
        <v>0</v>
      </c>
      <c r="H58" s="17">
        <f t="shared" si="14"/>
        <v>0</v>
      </c>
      <c r="I58" s="17">
        <f t="shared" si="14"/>
        <v>0</v>
      </c>
      <c r="J58" s="17">
        <f t="shared" si="14"/>
        <v>1.08</v>
      </c>
      <c r="K58" s="17">
        <f t="shared" si="14"/>
        <v>0</v>
      </c>
      <c r="L58" s="17">
        <f t="shared" si="14"/>
        <v>0</v>
      </c>
      <c r="M58" s="17">
        <f t="shared" si="14"/>
        <v>1.08</v>
      </c>
      <c r="N58" s="17">
        <f t="shared" si="14"/>
        <v>1.08</v>
      </c>
    </row>
    <row r="59" spans="1:14" x14ac:dyDescent="0.25">
      <c r="A59" s="97"/>
      <c r="B59" s="92"/>
      <c r="C59" s="93"/>
      <c r="D59" s="16" t="s">
        <v>39</v>
      </c>
      <c r="E59" s="17">
        <f>SUM(F59:I59)</f>
        <v>0</v>
      </c>
      <c r="F59" s="17"/>
      <c r="G59" s="17"/>
      <c r="H59" s="17"/>
      <c r="I59" s="17"/>
      <c r="J59" s="17">
        <f>SUM(K59:M59)</f>
        <v>0.75600000000000001</v>
      </c>
      <c r="K59" s="17"/>
      <c r="L59" s="17"/>
      <c r="M59" s="17">
        <f>0.756</f>
        <v>0.75600000000000001</v>
      </c>
      <c r="N59" s="17">
        <f>E59+J59</f>
        <v>0.75600000000000001</v>
      </c>
    </row>
    <row r="60" spans="1:14" x14ac:dyDescent="0.25">
      <c r="A60" s="97"/>
      <c r="B60" s="92"/>
      <c r="C60" s="93"/>
      <c r="D60" s="16" t="s">
        <v>33</v>
      </c>
      <c r="E60" s="17">
        <f>SUM(F60:I60)</f>
        <v>0</v>
      </c>
      <c r="F60" s="17"/>
      <c r="G60" s="17"/>
      <c r="H60" s="17"/>
      <c r="I60" s="17"/>
      <c r="J60" s="17">
        <f>SUM(K60:M60)</f>
        <v>0.32400000000000001</v>
      </c>
      <c r="K60" s="17"/>
      <c r="L60" s="17"/>
      <c r="M60" s="17">
        <f>0.324</f>
        <v>0.32400000000000001</v>
      </c>
      <c r="N60" s="17">
        <f>E60+J60</f>
        <v>0.32400000000000001</v>
      </c>
    </row>
    <row r="61" spans="1:14" x14ac:dyDescent="0.25">
      <c r="A61" s="97"/>
      <c r="B61" s="92"/>
      <c r="C61" s="93"/>
      <c r="D61" s="16" t="s">
        <v>34</v>
      </c>
      <c r="E61" s="17">
        <f>SUM(F61:I61)</f>
        <v>0</v>
      </c>
      <c r="F61" s="17"/>
      <c r="G61" s="17"/>
      <c r="H61" s="17"/>
      <c r="I61" s="17"/>
      <c r="J61" s="17">
        <f>SUM(K61:M61)</f>
        <v>0</v>
      </c>
      <c r="K61" s="17"/>
      <c r="L61" s="17"/>
      <c r="M61" s="17"/>
      <c r="N61" s="17">
        <f>E61+J61</f>
        <v>0</v>
      </c>
    </row>
    <row r="62" spans="1:14" x14ac:dyDescent="0.25">
      <c r="A62" s="98"/>
      <c r="B62" s="94"/>
      <c r="C62" s="95"/>
      <c r="D62" s="16" t="s">
        <v>35</v>
      </c>
      <c r="E62" s="17">
        <f>SUM(F62:I62)</f>
        <v>0</v>
      </c>
      <c r="F62" s="17"/>
      <c r="G62" s="17"/>
      <c r="H62" s="17"/>
      <c r="I62" s="17"/>
      <c r="J62" s="17">
        <f>SUM(K62:M62)</f>
        <v>0</v>
      </c>
      <c r="K62" s="17"/>
      <c r="L62" s="17"/>
      <c r="M62" s="17"/>
      <c r="N62" s="17">
        <f>E62+J62</f>
        <v>0</v>
      </c>
    </row>
    <row r="63" spans="1:14" x14ac:dyDescent="0.25">
      <c r="A63" s="96">
        <v>10</v>
      </c>
      <c r="B63" s="90" t="s">
        <v>49</v>
      </c>
      <c r="C63" s="91"/>
      <c r="D63" s="16" t="s">
        <v>110</v>
      </c>
      <c r="E63" s="17">
        <f t="shared" ref="E63:N63" si="15">SUM(E64:E67)</f>
        <v>0</v>
      </c>
      <c r="F63" s="17">
        <f t="shared" si="15"/>
        <v>0</v>
      </c>
      <c r="G63" s="17">
        <f t="shared" si="15"/>
        <v>0</v>
      </c>
      <c r="H63" s="17">
        <f t="shared" si="15"/>
        <v>0</v>
      </c>
      <c r="I63" s="17">
        <f t="shared" si="15"/>
        <v>0</v>
      </c>
      <c r="J63" s="17">
        <f t="shared" si="15"/>
        <v>2.16</v>
      </c>
      <c r="K63" s="17">
        <f t="shared" si="15"/>
        <v>0</v>
      </c>
      <c r="L63" s="17">
        <f t="shared" si="15"/>
        <v>1.08</v>
      </c>
      <c r="M63" s="17">
        <f t="shared" si="15"/>
        <v>1.08</v>
      </c>
      <c r="N63" s="17">
        <f t="shared" si="15"/>
        <v>2.16</v>
      </c>
    </row>
    <row r="64" spans="1:14" x14ac:dyDescent="0.25">
      <c r="A64" s="97"/>
      <c r="B64" s="92"/>
      <c r="C64" s="93"/>
      <c r="D64" s="16" t="s">
        <v>39</v>
      </c>
      <c r="E64" s="17">
        <f>SUM(F64:I64)</f>
        <v>0</v>
      </c>
      <c r="F64" s="17"/>
      <c r="G64" s="17"/>
      <c r="H64" s="17"/>
      <c r="I64" s="17"/>
      <c r="J64" s="17">
        <f>SUM(K64:M64)</f>
        <v>1.512</v>
      </c>
      <c r="K64" s="17"/>
      <c r="L64" s="17">
        <f>0.756</f>
        <v>0.75600000000000001</v>
      </c>
      <c r="M64" s="17">
        <f>0.756</f>
        <v>0.75600000000000001</v>
      </c>
      <c r="N64" s="17">
        <f>E64+J64</f>
        <v>1.512</v>
      </c>
    </row>
    <row r="65" spans="1:14" x14ac:dyDescent="0.25">
      <c r="A65" s="97"/>
      <c r="B65" s="92"/>
      <c r="C65" s="93"/>
      <c r="D65" s="16" t="s">
        <v>33</v>
      </c>
      <c r="E65" s="17">
        <f>SUM(F65:I65)</f>
        <v>0</v>
      </c>
      <c r="F65" s="17"/>
      <c r="G65" s="17"/>
      <c r="H65" s="17"/>
      <c r="I65" s="17"/>
      <c r="J65" s="17">
        <f>SUM(K65:M65)</f>
        <v>0.64800000000000002</v>
      </c>
      <c r="K65" s="17"/>
      <c r="L65" s="17">
        <f>0.324</f>
        <v>0.32400000000000001</v>
      </c>
      <c r="M65" s="17">
        <f>0.324</f>
        <v>0.32400000000000001</v>
      </c>
      <c r="N65" s="17">
        <f>E65+J65</f>
        <v>0.64800000000000002</v>
      </c>
    </row>
    <row r="66" spans="1:14" x14ac:dyDescent="0.25">
      <c r="A66" s="97"/>
      <c r="B66" s="92"/>
      <c r="C66" s="93"/>
      <c r="D66" s="16" t="s">
        <v>34</v>
      </c>
      <c r="E66" s="17">
        <f>SUM(F66:I66)</f>
        <v>0</v>
      </c>
      <c r="F66" s="17"/>
      <c r="G66" s="17"/>
      <c r="H66" s="17"/>
      <c r="I66" s="17"/>
      <c r="J66" s="17">
        <f>SUM(K66:M66)</f>
        <v>0</v>
      </c>
      <c r="K66" s="17"/>
      <c r="L66" s="17"/>
      <c r="M66" s="17"/>
      <c r="N66" s="17">
        <f>E66+J66</f>
        <v>0</v>
      </c>
    </row>
    <row r="67" spans="1:14" x14ac:dyDescent="0.25">
      <c r="A67" s="98"/>
      <c r="B67" s="94"/>
      <c r="C67" s="95"/>
      <c r="D67" s="16" t="s">
        <v>35</v>
      </c>
      <c r="E67" s="17">
        <f>SUM(F67:I67)</f>
        <v>0</v>
      </c>
      <c r="F67" s="17"/>
      <c r="G67" s="17"/>
      <c r="H67" s="17"/>
      <c r="I67" s="17"/>
      <c r="J67" s="17">
        <f>SUM(K67:M67)</f>
        <v>0</v>
      </c>
      <c r="K67" s="17"/>
      <c r="L67" s="17"/>
      <c r="M67" s="17"/>
      <c r="N67" s="17">
        <f>E67+J67</f>
        <v>0</v>
      </c>
    </row>
    <row r="68" spans="1:14" x14ac:dyDescent="0.25">
      <c r="A68" s="96">
        <v>11</v>
      </c>
      <c r="B68" s="90" t="s">
        <v>50</v>
      </c>
      <c r="C68" s="91"/>
      <c r="D68" s="16" t="s">
        <v>110</v>
      </c>
      <c r="E68" s="17">
        <f t="shared" ref="E68:N68" si="16">SUM(E69:E72)</f>
        <v>0</v>
      </c>
      <c r="F68" s="17">
        <f t="shared" si="16"/>
        <v>0</v>
      </c>
      <c r="G68" s="17">
        <f t="shared" si="16"/>
        <v>0</v>
      </c>
      <c r="H68" s="17">
        <f t="shared" si="16"/>
        <v>0</v>
      </c>
      <c r="I68" s="17">
        <f t="shared" si="16"/>
        <v>0</v>
      </c>
      <c r="J68" s="17">
        <f t="shared" si="16"/>
        <v>2.16</v>
      </c>
      <c r="K68" s="17">
        <f t="shared" si="16"/>
        <v>0</v>
      </c>
      <c r="L68" s="17">
        <f t="shared" si="16"/>
        <v>1.08</v>
      </c>
      <c r="M68" s="17">
        <f t="shared" si="16"/>
        <v>1.08</v>
      </c>
      <c r="N68" s="17">
        <f t="shared" si="16"/>
        <v>2.16</v>
      </c>
    </row>
    <row r="69" spans="1:14" x14ac:dyDescent="0.25">
      <c r="A69" s="97"/>
      <c r="B69" s="92"/>
      <c r="C69" s="93"/>
      <c r="D69" s="16" t="s">
        <v>39</v>
      </c>
      <c r="E69" s="17">
        <f>SUM(F69:I69)</f>
        <v>0</v>
      </c>
      <c r="F69" s="17"/>
      <c r="G69" s="17"/>
      <c r="H69" s="17"/>
      <c r="I69" s="17"/>
      <c r="J69" s="17">
        <f>SUM(K69:M69)</f>
        <v>1.512</v>
      </c>
      <c r="K69" s="17"/>
      <c r="L69" s="17">
        <f>0.756</f>
        <v>0.75600000000000001</v>
      </c>
      <c r="M69" s="17">
        <f>0.756</f>
        <v>0.75600000000000001</v>
      </c>
      <c r="N69" s="17">
        <f>E69+J69</f>
        <v>1.512</v>
      </c>
    </row>
    <row r="70" spans="1:14" ht="14.25" customHeight="1" x14ac:dyDescent="0.25">
      <c r="A70" s="97"/>
      <c r="B70" s="92"/>
      <c r="C70" s="93"/>
      <c r="D70" s="16" t="s">
        <v>33</v>
      </c>
      <c r="E70" s="17">
        <f>SUM(F70:I70)</f>
        <v>0</v>
      </c>
      <c r="F70" s="17"/>
      <c r="G70" s="17"/>
      <c r="H70" s="17"/>
      <c r="I70" s="17"/>
      <c r="J70" s="17">
        <f>SUM(K70:M70)</f>
        <v>0.64800000000000002</v>
      </c>
      <c r="K70" s="17"/>
      <c r="L70" s="17">
        <f>0.324</f>
        <v>0.32400000000000001</v>
      </c>
      <c r="M70" s="17">
        <f>0.324</f>
        <v>0.32400000000000001</v>
      </c>
      <c r="N70" s="17">
        <f>E70+J70</f>
        <v>0.64800000000000002</v>
      </c>
    </row>
    <row r="71" spans="1:14" x14ac:dyDescent="0.25">
      <c r="A71" s="97"/>
      <c r="B71" s="92"/>
      <c r="C71" s="93"/>
      <c r="D71" s="16" t="s">
        <v>34</v>
      </c>
      <c r="E71" s="17">
        <f>SUM(F71:I71)</f>
        <v>0</v>
      </c>
      <c r="F71" s="17"/>
      <c r="G71" s="17"/>
      <c r="H71" s="17"/>
      <c r="I71" s="17"/>
      <c r="J71" s="17">
        <f>SUM(K71:M71)</f>
        <v>0</v>
      </c>
      <c r="K71" s="17"/>
      <c r="L71" s="17"/>
      <c r="M71" s="17"/>
      <c r="N71" s="17">
        <f>E71+J71</f>
        <v>0</v>
      </c>
    </row>
    <row r="72" spans="1:14" x14ac:dyDescent="0.25">
      <c r="A72" s="98"/>
      <c r="B72" s="94"/>
      <c r="C72" s="95"/>
      <c r="D72" s="16" t="s">
        <v>35</v>
      </c>
      <c r="E72" s="17">
        <f>SUM(F72:I72)</f>
        <v>0</v>
      </c>
      <c r="F72" s="17"/>
      <c r="G72" s="17"/>
      <c r="H72" s="17"/>
      <c r="I72" s="17"/>
      <c r="J72" s="17">
        <f>SUM(K72:M72)</f>
        <v>0</v>
      </c>
      <c r="K72" s="17"/>
      <c r="L72" s="17"/>
      <c r="M72" s="17"/>
      <c r="N72" s="17">
        <f>E72+J72</f>
        <v>0</v>
      </c>
    </row>
    <row r="73" spans="1:14" x14ac:dyDescent="0.25">
      <c r="A73" s="96">
        <v>12</v>
      </c>
      <c r="B73" s="90" t="s">
        <v>51</v>
      </c>
      <c r="C73" s="91"/>
      <c r="D73" s="16" t="s">
        <v>110</v>
      </c>
      <c r="E73" s="17">
        <f t="shared" ref="E73:N73" si="17">SUM(E74:E77)</f>
        <v>0</v>
      </c>
      <c r="F73" s="17">
        <f t="shared" si="17"/>
        <v>0</v>
      </c>
      <c r="G73" s="17">
        <f t="shared" si="17"/>
        <v>0</v>
      </c>
      <c r="H73" s="17">
        <f t="shared" si="17"/>
        <v>0</v>
      </c>
      <c r="I73" s="17">
        <f t="shared" si="17"/>
        <v>0</v>
      </c>
      <c r="J73" s="17">
        <f t="shared" si="17"/>
        <v>1.08</v>
      </c>
      <c r="K73" s="17">
        <f t="shared" si="17"/>
        <v>1.08</v>
      </c>
      <c r="L73" s="17">
        <f t="shared" si="17"/>
        <v>0</v>
      </c>
      <c r="M73" s="17">
        <f t="shared" si="17"/>
        <v>0</v>
      </c>
      <c r="N73" s="17">
        <f t="shared" si="17"/>
        <v>1.08</v>
      </c>
    </row>
    <row r="74" spans="1:14" x14ac:dyDescent="0.25">
      <c r="A74" s="97"/>
      <c r="B74" s="92"/>
      <c r="C74" s="93"/>
      <c r="D74" s="16" t="s">
        <v>39</v>
      </c>
      <c r="E74" s="17">
        <f>SUM(F74:I74)</f>
        <v>0</v>
      </c>
      <c r="F74" s="17"/>
      <c r="G74" s="17"/>
      <c r="H74" s="17"/>
      <c r="I74" s="17"/>
      <c r="J74" s="17">
        <f>SUM(K74:M74)</f>
        <v>0.75600000000000001</v>
      </c>
      <c r="K74" s="17">
        <f>0.756</f>
        <v>0.75600000000000001</v>
      </c>
      <c r="L74" s="17"/>
      <c r="M74" s="17"/>
      <c r="N74" s="17">
        <f>E74+J74</f>
        <v>0.75600000000000001</v>
      </c>
    </row>
    <row r="75" spans="1:14" x14ac:dyDescent="0.25">
      <c r="A75" s="97"/>
      <c r="B75" s="92"/>
      <c r="C75" s="93"/>
      <c r="D75" s="16" t="s">
        <v>33</v>
      </c>
      <c r="E75" s="17">
        <f>SUM(F75:I75)</f>
        <v>0</v>
      </c>
      <c r="F75" s="17"/>
      <c r="G75" s="17"/>
      <c r="H75" s="17"/>
      <c r="I75" s="17"/>
      <c r="J75" s="17">
        <f>SUM(K75:M75)</f>
        <v>0.32400000000000001</v>
      </c>
      <c r="K75" s="17">
        <f>0.324</f>
        <v>0.32400000000000001</v>
      </c>
      <c r="L75" s="17"/>
      <c r="M75" s="17"/>
      <c r="N75" s="17">
        <f>E75+J75</f>
        <v>0.32400000000000001</v>
      </c>
    </row>
    <row r="76" spans="1:14" x14ac:dyDescent="0.25">
      <c r="A76" s="97"/>
      <c r="B76" s="92"/>
      <c r="C76" s="93"/>
      <c r="D76" s="16" t="s">
        <v>34</v>
      </c>
      <c r="E76" s="17">
        <f>SUM(F76:I76)</f>
        <v>0</v>
      </c>
      <c r="F76" s="17"/>
      <c r="G76" s="17"/>
      <c r="H76" s="17"/>
      <c r="I76" s="17"/>
      <c r="J76" s="17">
        <f>SUM(K76:M76)</f>
        <v>0</v>
      </c>
      <c r="K76" s="17"/>
      <c r="L76" s="17"/>
      <c r="M76" s="17"/>
      <c r="N76" s="17">
        <f>E76+J76</f>
        <v>0</v>
      </c>
    </row>
    <row r="77" spans="1:14" x14ac:dyDescent="0.25">
      <c r="A77" s="98"/>
      <c r="B77" s="94"/>
      <c r="C77" s="95"/>
      <c r="D77" s="16" t="s">
        <v>35</v>
      </c>
      <c r="E77" s="17">
        <f>SUM(F77:I77)</f>
        <v>0</v>
      </c>
      <c r="F77" s="17"/>
      <c r="G77" s="17"/>
      <c r="H77" s="17"/>
      <c r="I77" s="17"/>
      <c r="J77" s="17">
        <f>SUM(K77:M77)</f>
        <v>0</v>
      </c>
      <c r="K77" s="17"/>
      <c r="L77" s="17"/>
      <c r="M77" s="17"/>
      <c r="N77" s="17">
        <f>E77+J77</f>
        <v>0</v>
      </c>
    </row>
    <row r="78" spans="1:14" x14ac:dyDescent="0.25">
      <c r="A78" s="96">
        <v>13</v>
      </c>
      <c r="B78" s="90" t="s">
        <v>52</v>
      </c>
      <c r="C78" s="91"/>
      <c r="D78" s="16" t="s">
        <v>110</v>
      </c>
      <c r="E78" s="17">
        <f t="shared" ref="E78:N78" si="18">SUM(E79:E82)</f>
        <v>0.5</v>
      </c>
      <c r="F78" s="17">
        <f t="shared" si="18"/>
        <v>0</v>
      </c>
      <c r="G78" s="17">
        <f t="shared" si="18"/>
        <v>0</v>
      </c>
      <c r="H78" s="17">
        <f t="shared" si="18"/>
        <v>0.5</v>
      </c>
      <c r="I78" s="17">
        <f t="shared" si="18"/>
        <v>0</v>
      </c>
      <c r="J78" s="17">
        <f t="shared" si="18"/>
        <v>1.08</v>
      </c>
      <c r="K78" s="17">
        <f t="shared" si="18"/>
        <v>1.08</v>
      </c>
      <c r="L78" s="17">
        <f t="shared" si="18"/>
        <v>0</v>
      </c>
      <c r="M78" s="17">
        <f t="shared" si="18"/>
        <v>0</v>
      </c>
      <c r="N78" s="17">
        <f t="shared" si="18"/>
        <v>1.58</v>
      </c>
    </row>
    <row r="79" spans="1:14" x14ac:dyDescent="0.25">
      <c r="A79" s="97"/>
      <c r="B79" s="92"/>
      <c r="C79" s="93"/>
      <c r="D79" s="16" t="s">
        <v>39</v>
      </c>
      <c r="E79" s="17">
        <f>SUM(F79:I79)</f>
        <v>0</v>
      </c>
      <c r="F79" s="17"/>
      <c r="G79" s="17"/>
      <c r="H79" s="17"/>
      <c r="I79" s="17"/>
      <c r="J79" s="17">
        <f>SUM(K79:M79)</f>
        <v>0.75600000000000001</v>
      </c>
      <c r="K79" s="17">
        <f>0.756</f>
        <v>0.75600000000000001</v>
      </c>
      <c r="L79" s="17"/>
      <c r="M79" s="17"/>
      <c r="N79" s="17">
        <f>E79+J79</f>
        <v>0.75600000000000001</v>
      </c>
    </row>
    <row r="80" spans="1:14" x14ac:dyDescent="0.25">
      <c r="A80" s="97"/>
      <c r="B80" s="92"/>
      <c r="C80" s="93"/>
      <c r="D80" s="16" t="s">
        <v>33</v>
      </c>
      <c r="E80" s="17">
        <f>SUM(F80:I80)</f>
        <v>0</v>
      </c>
      <c r="F80" s="17"/>
      <c r="G80" s="17"/>
      <c r="H80" s="17"/>
      <c r="I80" s="17"/>
      <c r="J80" s="17">
        <f>SUM(K80:M80)</f>
        <v>0.32400000000000001</v>
      </c>
      <c r="K80" s="17">
        <f>0.324</f>
        <v>0.32400000000000001</v>
      </c>
      <c r="L80" s="17"/>
      <c r="M80" s="17"/>
      <c r="N80" s="17">
        <f>E80+J80</f>
        <v>0.32400000000000001</v>
      </c>
    </row>
    <row r="81" spans="1:14" x14ac:dyDescent="0.25">
      <c r="A81" s="97"/>
      <c r="B81" s="92"/>
      <c r="C81" s="93"/>
      <c r="D81" s="16" t="s">
        <v>34</v>
      </c>
      <c r="E81" s="17">
        <f>SUM(F81:I81)</f>
        <v>0</v>
      </c>
      <c r="F81" s="17"/>
      <c r="G81" s="17"/>
      <c r="H81" s="17"/>
      <c r="I81" s="17"/>
      <c r="J81" s="17">
        <f>SUM(K81:M81)</f>
        <v>0</v>
      </c>
      <c r="K81" s="17"/>
      <c r="L81" s="17"/>
      <c r="M81" s="17"/>
      <c r="N81" s="17">
        <f>E81+J81</f>
        <v>0</v>
      </c>
    </row>
    <row r="82" spans="1:14" x14ac:dyDescent="0.25">
      <c r="A82" s="98"/>
      <c r="B82" s="94"/>
      <c r="C82" s="95"/>
      <c r="D82" s="16" t="s">
        <v>35</v>
      </c>
      <c r="E82" s="17">
        <f>SUM(F82:I82)</f>
        <v>0.5</v>
      </c>
      <c r="F82" s="17"/>
      <c r="G82" s="17"/>
      <c r="H82" s="17">
        <v>0.5</v>
      </c>
      <c r="I82" s="17"/>
      <c r="J82" s="17">
        <f>SUM(K82:M82)</f>
        <v>0</v>
      </c>
      <c r="K82" s="17"/>
      <c r="L82" s="17"/>
      <c r="M82" s="17"/>
      <c r="N82" s="17">
        <f>E82+J82</f>
        <v>0.5</v>
      </c>
    </row>
    <row r="83" spans="1:14" x14ac:dyDescent="0.25">
      <c r="A83" s="96">
        <v>14</v>
      </c>
      <c r="B83" s="90" t="s">
        <v>53</v>
      </c>
      <c r="C83" s="91"/>
      <c r="D83" s="16" t="s">
        <v>110</v>
      </c>
      <c r="E83" s="17">
        <f t="shared" ref="E83:N83" si="19">SUM(E84:E87)</f>
        <v>0</v>
      </c>
      <c r="F83" s="17">
        <f t="shared" si="19"/>
        <v>0</v>
      </c>
      <c r="G83" s="17">
        <f t="shared" si="19"/>
        <v>0</v>
      </c>
      <c r="H83" s="17">
        <f t="shared" si="19"/>
        <v>0</v>
      </c>
      <c r="I83" s="17">
        <f t="shared" si="19"/>
        <v>0</v>
      </c>
      <c r="J83" s="17">
        <f t="shared" si="19"/>
        <v>1.08</v>
      </c>
      <c r="K83" s="17">
        <f t="shared" si="19"/>
        <v>0</v>
      </c>
      <c r="L83" s="17">
        <f t="shared" si="19"/>
        <v>1.08</v>
      </c>
      <c r="M83" s="17">
        <f t="shared" si="19"/>
        <v>0</v>
      </c>
      <c r="N83" s="17">
        <f t="shared" si="19"/>
        <v>1.08</v>
      </c>
    </row>
    <row r="84" spans="1:14" x14ac:dyDescent="0.25">
      <c r="A84" s="97"/>
      <c r="B84" s="92"/>
      <c r="C84" s="93"/>
      <c r="D84" s="16" t="s">
        <v>39</v>
      </c>
      <c r="E84" s="17">
        <f>SUM(F84:I84)</f>
        <v>0</v>
      </c>
      <c r="F84" s="17"/>
      <c r="G84" s="17"/>
      <c r="H84" s="17"/>
      <c r="I84" s="17"/>
      <c r="J84" s="17">
        <f>SUM(K84:M84)</f>
        <v>0.75600000000000001</v>
      </c>
      <c r="K84" s="17"/>
      <c r="L84" s="17">
        <f>0.756</f>
        <v>0.75600000000000001</v>
      </c>
      <c r="M84" s="17"/>
      <c r="N84" s="17">
        <f>E84+J84</f>
        <v>0.75600000000000001</v>
      </c>
    </row>
    <row r="85" spans="1:14" x14ac:dyDescent="0.25">
      <c r="A85" s="97"/>
      <c r="B85" s="92"/>
      <c r="C85" s="93"/>
      <c r="D85" s="16" t="s">
        <v>33</v>
      </c>
      <c r="E85" s="17">
        <f>SUM(F85:I85)</f>
        <v>0</v>
      </c>
      <c r="F85" s="17"/>
      <c r="G85" s="17"/>
      <c r="H85" s="17"/>
      <c r="I85" s="17"/>
      <c r="J85" s="17">
        <f>SUM(K85:M85)</f>
        <v>0.32400000000000001</v>
      </c>
      <c r="K85" s="17"/>
      <c r="L85" s="17">
        <f>0.324</f>
        <v>0.32400000000000001</v>
      </c>
      <c r="M85" s="17"/>
      <c r="N85" s="17">
        <f>E85+J85</f>
        <v>0.32400000000000001</v>
      </c>
    </row>
    <row r="86" spans="1:14" x14ac:dyDescent="0.25">
      <c r="A86" s="97"/>
      <c r="B86" s="92"/>
      <c r="C86" s="93"/>
      <c r="D86" s="16" t="s">
        <v>34</v>
      </c>
      <c r="E86" s="17">
        <f>SUM(F86:I86)</f>
        <v>0</v>
      </c>
      <c r="F86" s="17"/>
      <c r="G86" s="17"/>
      <c r="H86" s="17"/>
      <c r="I86" s="17"/>
      <c r="J86" s="17">
        <f>SUM(K86:M86)</f>
        <v>0</v>
      </c>
      <c r="K86" s="17"/>
      <c r="L86" s="17"/>
      <c r="M86" s="17"/>
      <c r="N86" s="17">
        <f>E86+J86</f>
        <v>0</v>
      </c>
    </row>
    <row r="87" spans="1:14" x14ac:dyDescent="0.25">
      <c r="A87" s="98"/>
      <c r="B87" s="94"/>
      <c r="C87" s="95"/>
      <c r="D87" s="16" t="s">
        <v>35</v>
      </c>
      <c r="E87" s="17">
        <f>SUM(F87:I87)</f>
        <v>0</v>
      </c>
      <c r="F87" s="17"/>
      <c r="G87" s="17"/>
      <c r="H87" s="17"/>
      <c r="I87" s="17"/>
      <c r="J87" s="17">
        <f>SUM(K87:M87)</f>
        <v>0</v>
      </c>
      <c r="K87" s="17"/>
      <c r="L87" s="17"/>
      <c r="M87" s="17"/>
      <c r="N87" s="17">
        <f>E87+J87</f>
        <v>0</v>
      </c>
    </row>
    <row r="88" spans="1:14" x14ac:dyDescent="0.25">
      <c r="A88" s="96">
        <v>15</v>
      </c>
      <c r="B88" s="90" t="s">
        <v>54</v>
      </c>
      <c r="C88" s="91"/>
      <c r="D88" s="16" t="s">
        <v>110</v>
      </c>
      <c r="E88" s="17">
        <f t="shared" ref="E88:N88" si="20">SUM(E89:E92)</f>
        <v>0</v>
      </c>
      <c r="F88" s="17">
        <f t="shared" si="20"/>
        <v>0</v>
      </c>
      <c r="G88" s="17">
        <f t="shared" si="20"/>
        <v>0</v>
      </c>
      <c r="H88" s="17">
        <f t="shared" si="20"/>
        <v>0</v>
      </c>
      <c r="I88" s="17">
        <f t="shared" si="20"/>
        <v>0</v>
      </c>
      <c r="J88" s="17">
        <f t="shared" si="20"/>
        <v>1.08</v>
      </c>
      <c r="K88" s="17">
        <f t="shared" si="20"/>
        <v>1.08</v>
      </c>
      <c r="L88" s="17">
        <f t="shared" si="20"/>
        <v>0</v>
      </c>
      <c r="M88" s="17">
        <f t="shared" si="20"/>
        <v>0</v>
      </c>
      <c r="N88" s="17">
        <f t="shared" si="20"/>
        <v>1.08</v>
      </c>
    </row>
    <row r="89" spans="1:14" x14ac:dyDescent="0.25">
      <c r="A89" s="97"/>
      <c r="B89" s="92"/>
      <c r="C89" s="93"/>
      <c r="D89" s="16" t="s">
        <v>39</v>
      </c>
      <c r="E89" s="17">
        <f>SUM(F89:I89)</f>
        <v>0</v>
      </c>
      <c r="F89" s="17"/>
      <c r="G89" s="17"/>
      <c r="H89" s="17"/>
      <c r="I89" s="17"/>
      <c r="J89" s="17">
        <f>SUM(K89:M89)</f>
        <v>0.75600000000000001</v>
      </c>
      <c r="K89" s="17">
        <f>0.756</f>
        <v>0.75600000000000001</v>
      </c>
      <c r="L89" s="17"/>
      <c r="M89" s="17"/>
      <c r="N89" s="17">
        <f>E89+J89</f>
        <v>0.75600000000000001</v>
      </c>
    </row>
    <row r="90" spans="1:14" ht="12.75" customHeight="1" x14ac:dyDescent="0.25">
      <c r="A90" s="97"/>
      <c r="B90" s="92"/>
      <c r="C90" s="93"/>
      <c r="D90" s="16" t="s">
        <v>33</v>
      </c>
      <c r="E90" s="17">
        <f>SUM(F90:I90)</f>
        <v>0</v>
      </c>
      <c r="F90" s="17"/>
      <c r="G90" s="17"/>
      <c r="H90" s="17"/>
      <c r="I90" s="17"/>
      <c r="J90" s="17">
        <f>SUM(K90:M90)</f>
        <v>0.32400000000000001</v>
      </c>
      <c r="K90" s="17">
        <f>0.324</f>
        <v>0.32400000000000001</v>
      </c>
      <c r="L90" s="17"/>
      <c r="M90" s="17"/>
      <c r="N90" s="17">
        <f>E90+J90</f>
        <v>0.32400000000000001</v>
      </c>
    </row>
    <row r="91" spans="1:14" ht="12.75" customHeight="1" x14ac:dyDescent="0.25">
      <c r="A91" s="97"/>
      <c r="B91" s="92"/>
      <c r="C91" s="93"/>
      <c r="D91" s="16" t="s">
        <v>34</v>
      </c>
      <c r="E91" s="17">
        <f>SUM(F91:I91)</f>
        <v>0</v>
      </c>
      <c r="F91" s="17"/>
      <c r="G91" s="17"/>
      <c r="H91" s="17"/>
      <c r="I91" s="17"/>
      <c r="J91" s="17">
        <f>SUM(K91:M91)</f>
        <v>0</v>
      </c>
      <c r="K91" s="17"/>
      <c r="L91" s="17"/>
      <c r="M91" s="17"/>
      <c r="N91" s="17">
        <f>E91+J91</f>
        <v>0</v>
      </c>
    </row>
    <row r="92" spans="1:14" x14ac:dyDescent="0.25">
      <c r="A92" s="98"/>
      <c r="B92" s="94"/>
      <c r="C92" s="95"/>
      <c r="D92" s="16" t="s">
        <v>35</v>
      </c>
      <c r="E92" s="17">
        <f>SUM(F92:I92)</f>
        <v>0</v>
      </c>
      <c r="F92" s="17"/>
      <c r="G92" s="17"/>
      <c r="H92" s="17"/>
      <c r="I92" s="17"/>
      <c r="J92" s="17">
        <f>SUM(K92:M92)</f>
        <v>0</v>
      </c>
      <c r="K92" s="17"/>
      <c r="L92" s="17"/>
      <c r="M92" s="17"/>
      <c r="N92" s="17">
        <f>E92+J92</f>
        <v>0</v>
      </c>
    </row>
    <row r="93" spans="1:14" x14ac:dyDescent="0.25">
      <c r="A93" s="96">
        <v>16</v>
      </c>
      <c r="B93" s="90" t="s">
        <v>191</v>
      </c>
      <c r="C93" s="91"/>
      <c r="D93" s="16" t="s">
        <v>110</v>
      </c>
      <c r="E93" s="17">
        <f t="shared" ref="E93:N93" si="21">SUM(E94:E97)</f>
        <v>0</v>
      </c>
      <c r="F93" s="17">
        <f t="shared" si="21"/>
        <v>0</v>
      </c>
      <c r="G93" s="17">
        <f t="shared" si="21"/>
        <v>0</v>
      </c>
      <c r="H93" s="17">
        <f t="shared" si="21"/>
        <v>0</v>
      </c>
      <c r="I93" s="17">
        <f t="shared" si="21"/>
        <v>0</v>
      </c>
      <c r="J93" s="17">
        <f t="shared" si="21"/>
        <v>1.08</v>
      </c>
      <c r="K93" s="17">
        <f t="shared" si="21"/>
        <v>1.08</v>
      </c>
      <c r="L93" s="17">
        <f t="shared" si="21"/>
        <v>0</v>
      </c>
      <c r="M93" s="17">
        <f t="shared" si="21"/>
        <v>0</v>
      </c>
      <c r="N93" s="17">
        <f t="shared" si="21"/>
        <v>1.08</v>
      </c>
    </row>
    <row r="94" spans="1:14" x14ac:dyDescent="0.25">
      <c r="A94" s="97"/>
      <c r="B94" s="92"/>
      <c r="C94" s="93"/>
      <c r="D94" s="16" t="s">
        <v>39</v>
      </c>
      <c r="E94" s="17">
        <f>SUM(F94:I94)</f>
        <v>0</v>
      </c>
      <c r="F94" s="17"/>
      <c r="G94" s="17"/>
      <c r="H94" s="17"/>
      <c r="I94" s="17"/>
      <c r="J94" s="17">
        <f>SUM(K94:M94)</f>
        <v>0.75600000000000001</v>
      </c>
      <c r="K94" s="17">
        <f>0.756</f>
        <v>0.75600000000000001</v>
      </c>
      <c r="L94" s="17"/>
      <c r="M94" s="17"/>
      <c r="N94" s="17">
        <f>E94+J94</f>
        <v>0.75600000000000001</v>
      </c>
    </row>
    <row r="95" spans="1:14" x14ac:dyDescent="0.25">
      <c r="A95" s="97"/>
      <c r="B95" s="92"/>
      <c r="C95" s="93"/>
      <c r="D95" s="16" t="s">
        <v>33</v>
      </c>
      <c r="E95" s="17">
        <f>SUM(F95:I95)</f>
        <v>0</v>
      </c>
      <c r="F95" s="17"/>
      <c r="G95" s="17"/>
      <c r="H95" s="17"/>
      <c r="I95" s="17"/>
      <c r="J95" s="17">
        <f>SUM(K95:M95)</f>
        <v>0.32400000000000001</v>
      </c>
      <c r="K95" s="17">
        <f>0.324</f>
        <v>0.32400000000000001</v>
      </c>
      <c r="L95" s="17"/>
      <c r="M95" s="17"/>
      <c r="N95" s="17">
        <f>E95+J95</f>
        <v>0.32400000000000001</v>
      </c>
    </row>
    <row r="96" spans="1:14" x14ac:dyDescent="0.25">
      <c r="A96" s="97"/>
      <c r="B96" s="92"/>
      <c r="C96" s="93"/>
      <c r="D96" s="16" t="s">
        <v>34</v>
      </c>
      <c r="E96" s="17">
        <f>SUM(F96:I96)</f>
        <v>0</v>
      </c>
      <c r="F96" s="17"/>
      <c r="G96" s="17"/>
      <c r="H96" s="17"/>
      <c r="I96" s="17"/>
      <c r="J96" s="17">
        <f>SUM(K96:M96)</f>
        <v>0</v>
      </c>
      <c r="K96" s="17"/>
      <c r="L96" s="17"/>
      <c r="M96" s="17"/>
      <c r="N96" s="17">
        <f>E96+J96</f>
        <v>0</v>
      </c>
    </row>
    <row r="97" spans="1:14" x14ac:dyDescent="0.25">
      <c r="A97" s="98"/>
      <c r="B97" s="94"/>
      <c r="C97" s="95"/>
      <c r="D97" s="16" t="s">
        <v>35</v>
      </c>
      <c r="E97" s="17">
        <f>SUM(F97:I97)</f>
        <v>0</v>
      </c>
      <c r="F97" s="17"/>
      <c r="G97" s="17"/>
      <c r="H97" s="17"/>
      <c r="I97" s="17"/>
      <c r="J97" s="17">
        <f>SUM(K97:M97)</f>
        <v>0</v>
      </c>
      <c r="K97" s="17"/>
      <c r="L97" s="17"/>
      <c r="M97" s="17"/>
      <c r="N97" s="17">
        <f>E97+J97</f>
        <v>0</v>
      </c>
    </row>
    <row r="98" spans="1:14" x14ac:dyDescent="0.25">
      <c r="A98" s="96">
        <v>17</v>
      </c>
      <c r="B98" s="90" t="s">
        <v>55</v>
      </c>
      <c r="C98" s="91"/>
      <c r="D98" s="16" t="s">
        <v>110</v>
      </c>
      <c r="E98" s="17">
        <f t="shared" ref="E98:N98" si="22">SUM(E99:E102)</f>
        <v>0</v>
      </c>
      <c r="F98" s="17">
        <f t="shared" si="22"/>
        <v>0</v>
      </c>
      <c r="G98" s="17">
        <f t="shared" si="22"/>
        <v>0</v>
      </c>
      <c r="H98" s="17">
        <f t="shared" si="22"/>
        <v>0</v>
      </c>
      <c r="I98" s="17">
        <f t="shared" si="22"/>
        <v>0</v>
      </c>
      <c r="J98" s="17">
        <f t="shared" si="22"/>
        <v>1.08</v>
      </c>
      <c r="K98" s="17">
        <f t="shared" si="22"/>
        <v>0</v>
      </c>
      <c r="L98" s="17">
        <f t="shared" si="22"/>
        <v>1.08</v>
      </c>
      <c r="M98" s="17">
        <f t="shared" si="22"/>
        <v>0</v>
      </c>
      <c r="N98" s="17">
        <f t="shared" si="22"/>
        <v>1.08</v>
      </c>
    </row>
    <row r="99" spans="1:14" x14ac:dyDescent="0.25">
      <c r="A99" s="97"/>
      <c r="B99" s="92"/>
      <c r="C99" s="93"/>
      <c r="D99" s="16" t="s">
        <v>39</v>
      </c>
      <c r="E99" s="17">
        <f>SUM(F99:I99)</f>
        <v>0</v>
      </c>
      <c r="F99" s="17"/>
      <c r="G99" s="17"/>
      <c r="H99" s="17"/>
      <c r="I99" s="17"/>
      <c r="J99" s="17">
        <f>SUM(K99:M99)</f>
        <v>0.75600000000000001</v>
      </c>
      <c r="K99" s="17"/>
      <c r="L99" s="17">
        <f>0.756</f>
        <v>0.75600000000000001</v>
      </c>
      <c r="M99" s="17"/>
      <c r="N99" s="17">
        <f>E99+J99</f>
        <v>0.75600000000000001</v>
      </c>
    </row>
    <row r="100" spans="1:14" x14ac:dyDescent="0.25">
      <c r="A100" s="97"/>
      <c r="B100" s="92"/>
      <c r="C100" s="93"/>
      <c r="D100" s="16" t="s">
        <v>33</v>
      </c>
      <c r="E100" s="17">
        <f>SUM(F100:I100)</f>
        <v>0</v>
      </c>
      <c r="F100" s="17"/>
      <c r="G100" s="17"/>
      <c r="H100" s="17"/>
      <c r="I100" s="17"/>
      <c r="J100" s="17">
        <f>SUM(K100:M100)</f>
        <v>0.32400000000000001</v>
      </c>
      <c r="K100" s="17"/>
      <c r="L100" s="17">
        <f>0.324</f>
        <v>0.32400000000000001</v>
      </c>
      <c r="M100" s="17"/>
      <c r="N100" s="17">
        <f>E100+J100</f>
        <v>0.32400000000000001</v>
      </c>
    </row>
    <row r="101" spans="1:14" x14ac:dyDescent="0.25">
      <c r="A101" s="97"/>
      <c r="B101" s="92"/>
      <c r="C101" s="93"/>
      <c r="D101" s="16" t="s">
        <v>34</v>
      </c>
      <c r="E101" s="17">
        <f>SUM(F101:I101)</f>
        <v>0</v>
      </c>
      <c r="F101" s="17"/>
      <c r="G101" s="17"/>
      <c r="H101" s="17"/>
      <c r="I101" s="17"/>
      <c r="J101" s="17">
        <f>SUM(K101:M101)</f>
        <v>0</v>
      </c>
      <c r="K101" s="17"/>
      <c r="L101" s="17"/>
      <c r="M101" s="17"/>
      <c r="N101" s="17">
        <f>E101+J101</f>
        <v>0</v>
      </c>
    </row>
    <row r="102" spans="1:14" x14ac:dyDescent="0.25">
      <c r="A102" s="98"/>
      <c r="B102" s="94"/>
      <c r="C102" s="95"/>
      <c r="D102" s="16" t="s">
        <v>35</v>
      </c>
      <c r="E102" s="17">
        <f>SUM(F102:I102)</f>
        <v>0</v>
      </c>
      <c r="F102" s="17"/>
      <c r="G102" s="17"/>
      <c r="H102" s="17"/>
      <c r="I102" s="17"/>
      <c r="J102" s="17">
        <f>SUM(K102:M102)</f>
        <v>0</v>
      </c>
      <c r="K102" s="17"/>
      <c r="L102" s="17"/>
      <c r="M102" s="17"/>
      <c r="N102" s="17">
        <f>E102+J102</f>
        <v>0</v>
      </c>
    </row>
    <row r="103" spans="1:14" x14ac:dyDescent="0.25">
      <c r="A103" s="96">
        <v>18</v>
      </c>
      <c r="B103" s="90" t="s">
        <v>56</v>
      </c>
      <c r="C103" s="91"/>
      <c r="D103" s="16" t="s">
        <v>110</v>
      </c>
      <c r="E103" s="17">
        <f t="shared" ref="E103:N103" si="23">SUM(E104:E107)</f>
        <v>0</v>
      </c>
      <c r="F103" s="17">
        <f t="shared" si="23"/>
        <v>0</v>
      </c>
      <c r="G103" s="17">
        <f t="shared" si="23"/>
        <v>0</v>
      </c>
      <c r="H103" s="17">
        <f t="shared" si="23"/>
        <v>0</v>
      </c>
      <c r="I103" s="17">
        <f t="shared" si="23"/>
        <v>0</v>
      </c>
      <c r="J103" s="17">
        <f t="shared" si="23"/>
        <v>1.08</v>
      </c>
      <c r="K103" s="17">
        <f t="shared" si="23"/>
        <v>0</v>
      </c>
      <c r="L103" s="17">
        <f t="shared" si="23"/>
        <v>1.08</v>
      </c>
      <c r="M103" s="17">
        <f t="shared" si="23"/>
        <v>0</v>
      </c>
      <c r="N103" s="17">
        <f t="shared" si="23"/>
        <v>1.08</v>
      </c>
    </row>
    <row r="104" spans="1:14" x14ac:dyDescent="0.25">
      <c r="A104" s="97"/>
      <c r="B104" s="92"/>
      <c r="C104" s="93"/>
      <c r="D104" s="16" t="s">
        <v>39</v>
      </c>
      <c r="E104" s="17">
        <f>SUM(F104:I104)</f>
        <v>0</v>
      </c>
      <c r="F104" s="17"/>
      <c r="G104" s="17"/>
      <c r="H104" s="17"/>
      <c r="I104" s="17"/>
      <c r="J104" s="17">
        <f>SUM(K104:M104)</f>
        <v>0.75600000000000001</v>
      </c>
      <c r="K104" s="17"/>
      <c r="L104" s="17">
        <f>0.756</f>
        <v>0.75600000000000001</v>
      </c>
      <c r="M104" s="17"/>
      <c r="N104" s="17">
        <f>E104+J104</f>
        <v>0.75600000000000001</v>
      </c>
    </row>
    <row r="105" spans="1:14" x14ac:dyDescent="0.25">
      <c r="A105" s="97"/>
      <c r="B105" s="92"/>
      <c r="C105" s="93"/>
      <c r="D105" s="16" t="s">
        <v>33</v>
      </c>
      <c r="E105" s="17">
        <f>SUM(F105:I105)</f>
        <v>0</v>
      </c>
      <c r="F105" s="17"/>
      <c r="G105" s="17"/>
      <c r="H105" s="17"/>
      <c r="I105" s="17"/>
      <c r="J105" s="17">
        <f>SUM(K105:M105)</f>
        <v>0.32400000000000001</v>
      </c>
      <c r="K105" s="17"/>
      <c r="L105" s="17">
        <f>0.324</f>
        <v>0.32400000000000001</v>
      </c>
      <c r="M105" s="17"/>
      <c r="N105" s="17">
        <f>E105+J105</f>
        <v>0.32400000000000001</v>
      </c>
    </row>
    <row r="106" spans="1:14" x14ac:dyDescent="0.25">
      <c r="A106" s="97"/>
      <c r="B106" s="92"/>
      <c r="C106" s="93"/>
      <c r="D106" s="16" t="s">
        <v>34</v>
      </c>
      <c r="E106" s="17">
        <f>SUM(F106:I106)</f>
        <v>0</v>
      </c>
      <c r="F106" s="17"/>
      <c r="G106" s="17"/>
      <c r="H106" s="17"/>
      <c r="I106" s="17"/>
      <c r="J106" s="17">
        <f>SUM(K106:M106)</f>
        <v>0</v>
      </c>
      <c r="K106" s="17"/>
      <c r="L106" s="17"/>
      <c r="M106" s="17"/>
      <c r="N106" s="17">
        <f>E106+J106</f>
        <v>0</v>
      </c>
    </row>
    <row r="107" spans="1:14" x14ac:dyDescent="0.25">
      <c r="A107" s="98"/>
      <c r="B107" s="94"/>
      <c r="C107" s="95"/>
      <c r="D107" s="16" t="s">
        <v>35</v>
      </c>
      <c r="E107" s="17">
        <f>SUM(F107:I107)</f>
        <v>0</v>
      </c>
      <c r="F107" s="17"/>
      <c r="G107" s="17"/>
      <c r="H107" s="17"/>
      <c r="I107" s="17"/>
      <c r="J107" s="17">
        <f>SUM(K107:M107)</f>
        <v>0</v>
      </c>
      <c r="K107" s="17"/>
      <c r="L107" s="17"/>
      <c r="M107" s="17"/>
      <c r="N107" s="17">
        <f>E107+J107</f>
        <v>0</v>
      </c>
    </row>
    <row r="108" spans="1:14" x14ac:dyDescent="0.25">
      <c r="A108" s="58" t="s">
        <v>12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</row>
    <row r="109" spans="1:14" x14ac:dyDescent="0.25">
      <c r="A109" s="88"/>
      <c r="B109" s="76" t="s">
        <v>69</v>
      </c>
      <c r="C109" s="77"/>
      <c r="D109" s="16" t="s">
        <v>110</v>
      </c>
      <c r="E109" s="25">
        <f t="shared" ref="E109:N109" si="24">SUM(E110:E113)</f>
        <v>204.59452999999999</v>
      </c>
      <c r="F109" s="25">
        <f t="shared" si="24"/>
        <v>18.3126</v>
      </c>
      <c r="G109" s="25">
        <f t="shared" si="24"/>
        <v>17.633900000000001</v>
      </c>
      <c r="H109" s="25">
        <f t="shared" si="24"/>
        <v>1.49</v>
      </c>
      <c r="I109" s="25">
        <f t="shared" si="24"/>
        <v>167.15803</v>
      </c>
      <c r="J109" s="25">
        <f t="shared" si="24"/>
        <v>2365.0671830000001</v>
      </c>
      <c r="K109" s="25">
        <f t="shared" si="24"/>
        <v>396.17516000000001</v>
      </c>
      <c r="L109" s="25">
        <f t="shared" si="24"/>
        <v>1024.908023</v>
      </c>
      <c r="M109" s="25">
        <f t="shared" si="24"/>
        <v>943.98399999999992</v>
      </c>
      <c r="N109" s="25">
        <f t="shared" si="24"/>
        <v>2569.6617130000004</v>
      </c>
    </row>
    <row r="110" spans="1:14" x14ac:dyDescent="0.25">
      <c r="A110" s="89"/>
      <c r="B110" s="77"/>
      <c r="C110" s="77"/>
      <c r="D110" s="16" t="s">
        <v>39</v>
      </c>
      <c r="E110" s="25">
        <f>SUM(F110:I110)</f>
        <v>196.35692</v>
      </c>
      <c r="F110" s="25">
        <f t="shared" ref="F110:I113" si="25">F115+F150+F195+F250+F285+F335+F360+F390</f>
        <v>17.095700000000001</v>
      </c>
      <c r="G110" s="25">
        <f t="shared" si="25"/>
        <v>16.5288</v>
      </c>
      <c r="H110" s="25">
        <f t="shared" si="25"/>
        <v>1.4450000000000001</v>
      </c>
      <c r="I110" s="25">
        <f t="shared" si="25"/>
        <v>161.28742</v>
      </c>
      <c r="J110" s="25">
        <f>SUM(K110:M110)</f>
        <v>2125.4236500000002</v>
      </c>
      <c r="K110" s="25">
        <f t="shared" ref="K110:M113" si="26">K115+K150+K195+K250+K285+K335+K360+K390</f>
        <v>382.09865000000002</v>
      </c>
      <c r="L110" s="25">
        <f t="shared" si="26"/>
        <v>982.45200000000011</v>
      </c>
      <c r="M110" s="25">
        <f t="shared" si="26"/>
        <v>760.87299999999993</v>
      </c>
      <c r="N110" s="25">
        <f>E110+J110</f>
        <v>2321.7805700000004</v>
      </c>
    </row>
    <row r="111" spans="1:14" x14ac:dyDescent="0.25">
      <c r="A111" s="89"/>
      <c r="B111" s="77"/>
      <c r="C111" s="77"/>
      <c r="D111" s="16" t="s">
        <v>33</v>
      </c>
      <c r="E111" s="25">
        <f>SUM(F111:I111)</f>
        <v>2.6316000000000002</v>
      </c>
      <c r="F111" s="25">
        <f t="shared" si="25"/>
        <v>0</v>
      </c>
      <c r="G111" s="25">
        <f t="shared" si="25"/>
        <v>0</v>
      </c>
      <c r="H111" s="25">
        <f t="shared" si="25"/>
        <v>0</v>
      </c>
      <c r="I111" s="25">
        <f>I116+I151+I196+I251+I286+I336+I361+I391</f>
        <v>2.6316000000000002</v>
      </c>
      <c r="J111" s="25">
        <f>SUM(K111:M111)</f>
        <v>233.68893300000002</v>
      </c>
      <c r="K111" s="25">
        <f t="shared" si="26"/>
        <v>11.660910000000001</v>
      </c>
      <c r="L111" s="25">
        <f t="shared" si="26"/>
        <v>40.437023000000003</v>
      </c>
      <c r="M111" s="25">
        <f t="shared" si="26"/>
        <v>181.59100000000001</v>
      </c>
      <c r="N111" s="25">
        <f>E111+J111</f>
        <v>236.32053300000001</v>
      </c>
    </row>
    <row r="112" spans="1:14" x14ac:dyDescent="0.25">
      <c r="A112" s="89"/>
      <c r="B112" s="77"/>
      <c r="C112" s="77"/>
      <c r="D112" s="16" t="s">
        <v>34</v>
      </c>
      <c r="E112" s="25">
        <f>SUM(F112:I112)</f>
        <v>5.6060099999999995</v>
      </c>
      <c r="F112" s="25">
        <f t="shared" si="25"/>
        <v>1.2169000000000001</v>
      </c>
      <c r="G112" s="25">
        <f t="shared" si="25"/>
        <v>1.1051</v>
      </c>
      <c r="H112" s="25">
        <f t="shared" si="25"/>
        <v>4.4999999999999998E-2</v>
      </c>
      <c r="I112" s="25">
        <f t="shared" si="25"/>
        <v>3.2390099999999999</v>
      </c>
      <c r="J112" s="25">
        <f>SUM(K112:M112)</f>
        <v>5.9545999999999992</v>
      </c>
      <c r="K112" s="25">
        <f t="shared" si="26"/>
        <v>2.4156</v>
      </c>
      <c r="L112" s="25">
        <f t="shared" si="26"/>
        <v>2.0190000000000001</v>
      </c>
      <c r="M112" s="25">
        <f t="shared" si="26"/>
        <v>1.52</v>
      </c>
      <c r="N112" s="25">
        <f>E112+J112</f>
        <v>11.560609999999999</v>
      </c>
    </row>
    <row r="113" spans="1:14" x14ac:dyDescent="0.25">
      <c r="A113" s="89"/>
      <c r="B113" s="77"/>
      <c r="C113" s="77"/>
      <c r="D113" s="16" t="s">
        <v>35</v>
      </c>
      <c r="E113" s="25">
        <f>SUM(F113:I113)</f>
        <v>0</v>
      </c>
      <c r="F113" s="25">
        <f t="shared" si="25"/>
        <v>0</v>
      </c>
      <c r="G113" s="25">
        <f t="shared" si="25"/>
        <v>0</v>
      </c>
      <c r="H113" s="25">
        <f t="shared" si="25"/>
        <v>0</v>
      </c>
      <c r="I113" s="25">
        <f t="shared" si="25"/>
        <v>0</v>
      </c>
      <c r="J113" s="25">
        <f>SUM(K113:M113)</f>
        <v>0</v>
      </c>
      <c r="K113" s="25">
        <f t="shared" si="26"/>
        <v>0</v>
      </c>
      <c r="L113" s="25">
        <f t="shared" si="26"/>
        <v>0</v>
      </c>
      <c r="M113" s="25">
        <f t="shared" si="26"/>
        <v>0</v>
      </c>
      <c r="N113" s="25">
        <f>E113+J113</f>
        <v>0</v>
      </c>
    </row>
    <row r="114" spans="1:14" x14ac:dyDescent="0.25">
      <c r="A114" s="96">
        <v>1</v>
      </c>
      <c r="B114" s="90" t="s">
        <v>11</v>
      </c>
      <c r="C114" s="91"/>
      <c r="D114" s="16" t="s">
        <v>110</v>
      </c>
      <c r="E114" s="25">
        <f t="shared" ref="E114:N114" si="27">SUM(E115:E118)</f>
        <v>52.631599999999999</v>
      </c>
      <c r="F114" s="25">
        <f t="shared" si="27"/>
        <v>0</v>
      </c>
      <c r="G114" s="25">
        <f t="shared" si="27"/>
        <v>0</v>
      </c>
      <c r="H114" s="25">
        <f t="shared" si="27"/>
        <v>0</v>
      </c>
      <c r="I114" s="25">
        <f t="shared" si="27"/>
        <v>52.631599999999999</v>
      </c>
      <c r="J114" s="25">
        <f t="shared" si="27"/>
        <v>1361.979323</v>
      </c>
      <c r="K114" s="25">
        <f t="shared" si="27"/>
        <v>111.64529999999999</v>
      </c>
      <c r="L114" s="25">
        <f t="shared" si="27"/>
        <v>776.459023</v>
      </c>
      <c r="M114" s="25">
        <f t="shared" si="27"/>
        <v>473.875</v>
      </c>
      <c r="N114" s="25">
        <f t="shared" si="27"/>
        <v>1414.610923</v>
      </c>
    </row>
    <row r="115" spans="1:14" x14ac:dyDescent="0.25">
      <c r="A115" s="97"/>
      <c r="B115" s="92"/>
      <c r="C115" s="93"/>
      <c r="D115" s="16" t="s">
        <v>39</v>
      </c>
      <c r="E115" s="25">
        <f>SUM(F115:I115)</f>
        <v>50</v>
      </c>
      <c r="F115" s="25">
        <f t="shared" ref="F115:I118" si="28">F120+F125+F130+F135+F140+F145</f>
        <v>0</v>
      </c>
      <c r="G115" s="25">
        <f t="shared" si="28"/>
        <v>0</v>
      </c>
      <c r="H115" s="25">
        <f t="shared" si="28"/>
        <v>0</v>
      </c>
      <c r="I115" s="25">
        <f t="shared" si="28"/>
        <v>50</v>
      </c>
      <c r="J115" s="25">
        <f>SUM(K115:M115)</f>
        <v>1173.0741</v>
      </c>
      <c r="K115" s="25">
        <f t="shared" ref="K115:M118" si="29">K120+K125+K130+K135+K140+K145</f>
        <v>105.8831</v>
      </c>
      <c r="L115" s="25">
        <f t="shared" si="29"/>
        <v>737.81600000000003</v>
      </c>
      <c r="M115" s="25">
        <f t="shared" si="29"/>
        <v>329.375</v>
      </c>
      <c r="N115" s="25">
        <f>E115+J115</f>
        <v>1223.0741</v>
      </c>
    </row>
    <row r="116" spans="1:14" x14ac:dyDescent="0.25">
      <c r="A116" s="97"/>
      <c r="B116" s="92"/>
      <c r="C116" s="93"/>
      <c r="D116" s="16" t="s">
        <v>33</v>
      </c>
      <c r="E116" s="25">
        <f>SUM(F116:I116)</f>
        <v>2.6316000000000002</v>
      </c>
      <c r="F116" s="25">
        <f t="shared" si="28"/>
        <v>0</v>
      </c>
      <c r="G116" s="25">
        <f t="shared" si="28"/>
        <v>0</v>
      </c>
      <c r="H116" s="25">
        <f t="shared" si="28"/>
        <v>0</v>
      </c>
      <c r="I116" s="25">
        <f t="shared" si="28"/>
        <v>2.6316000000000002</v>
      </c>
      <c r="J116" s="25">
        <f>SUM(K116:M116)</f>
        <v>188.90522300000001</v>
      </c>
      <c r="K116" s="25">
        <f t="shared" si="29"/>
        <v>5.7622</v>
      </c>
      <c r="L116" s="25">
        <f t="shared" si="29"/>
        <v>38.643022999999999</v>
      </c>
      <c r="M116" s="25">
        <f t="shared" si="29"/>
        <v>144.5</v>
      </c>
      <c r="N116" s="25">
        <f>E116+J116</f>
        <v>191.536823</v>
      </c>
    </row>
    <row r="117" spans="1:14" x14ac:dyDescent="0.25">
      <c r="A117" s="97"/>
      <c r="B117" s="92"/>
      <c r="C117" s="93"/>
      <c r="D117" s="16" t="s">
        <v>34</v>
      </c>
      <c r="E117" s="25">
        <f>SUM(F117:I117)</f>
        <v>0</v>
      </c>
      <c r="F117" s="25">
        <f t="shared" si="28"/>
        <v>0</v>
      </c>
      <c r="G117" s="25">
        <f t="shared" si="28"/>
        <v>0</v>
      </c>
      <c r="H117" s="25">
        <f t="shared" si="28"/>
        <v>0</v>
      </c>
      <c r="I117" s="25">
        <f t="shared" si="28"/>
        <v>0</v>
      </c>
      <c r="J117" s="25">
        <f>SUM(K117:M117)</f>
        <v>0</v>
      </c>
      <c r="K117" s="25">
        <f t="shared" si="29"/>
        <v>0</v>
      </c>
      <c r="L117" s="25">
        <f t="shared" si="29"/>
        <v>0</v>
      </c>
      <c r="M117" s="25">
        <f t="shared" si="29"/>
        <v>0</v>
      </c>
      <c r="N117" s="25">
        <f>E117+J117</f>
        <v>0</v>
      </c>
    </row>
    <row r="118" spans="1:14" x14ac:dyDescent="0.25">
      <c r="A118" s="98"/>
      <c r="B118" s="94"/>
      <c r="C118" s="95"/>
      <c r="D118" s="16" t="s">
        <v>35</v>
      </c>
      <c r="E118" s="25">
        <f>SUM(F118:I118)</f>
        <v>0</v>
      </c>
      <c r="F118" s="25">
        <f t="shared" si="28"/>
        <v>0</v>
      </c>
      <c r="G118" s="25">
        <f t="shared" si="28"/>
        <v>0</v>
      </c>
      <c r="H118" s="25">
        <f t="shared" si="28"/>
        <v>0</v>
      </c>
      <c r="I118" s="25">
        <f t="shared" si="28"/>
        <v>0</v>
      </c>
      <c r="J118" s="25">
        <f>SUM(K118:M118)</f>
        <v>0</v>
      </c>
      <c r="K118" s="25">
        <f t="shared" si="29"/>
        <v>0</v>
      </c>
      <c r="L118" s="25">
        <f t="shared" si="29"/>
        <v>0</v>
      </c>
      <c r="M118" s="25">
        <f t="shared" si="29"/>
        <v>0</v>
      </c>
      <c r="N118" s="25">
        <f>E118+J118</f>
        <v>0</v>
      </c>
    </row>
    <row r="119" spans="1:14" x14ac:dyDescent="0.25">
      <c r="A119" s="96" t="s">
        <v>57</v>
      </c>
      <c r="B119" s="90" t="s">
        <v>58</v>
      </c>
      <c r="C119" s="91"/>
      <c r="D119" s="16" t="s">
        <v>110</v>
      </c>
      <c r="E119" s="25">
        <f t="shared" ref="E119:M119" si="30">SUM(E120:E123)</f>
        <v>52.631599999999999</v>
      </c>
      <c r="F119" s="25">
        <f t="shared" si="30"/>
        <v>0</v>
      </c>
      <c r="G119" s="25">
        <f t="shared" si="30"/>
        <v>0</v>
      </c>
      <c r="H119" s="25">
        <f t="shared" si="30"/>
        <v>0</v>
      </c>
      <c r="I119" s="131">
        <f t="shared" si="30"/>
        <v>52.631599999999999</v>
      </c>
      <c r="J119" s="131">
        <f t="shared" si="30"/>
        <v>718.10432300000002</v>
      </c>
      <c r="K119" s="131">
        <f t="shared" si="30"/>
        <v>111.64529999999999</v>
      </c>
      <c r="L119" s="131">
        <f t="shared" si="30"/>
        <v>606.459023</v>
      </c>
      <c r="M119" s="131">
        <f t="shared" si="30"/>
        <v>0</v>
      </c>
      <c r="N119" s="131">
        <f>SUM(N120:N123)</f>
        <v>770.73592300000007</v>
      </c>
    </row>
    <row r="120" spans="1:14" x14ac:dyDescent="0.25">
      <c r="A120" s="97"/>
      <c r="B120" s="92"/>
      <c r="C120" s="93"/>
      <c r="D120" s="16" t="s">
        <v>39</v>
      </c>
      <c r="E120" s="25">
        <f>SUM(F120:I120)</f>
        <v>50</v>
      </c>
      <c r="F120" s="25"/>
      <c r="G120" s="25"/>
      <c r="H120" s="25"/>
      <c r="I120" s="132">
        <v>50</v>
      </c>
      <c r="J120" s="131">
        <f>SUM(K120:M120)</f>
        <v>682.19910000000004</v>
      </c>
      <c r="K120" s="132">
        <v>105.8831</v>
      </c>
      <c r="L120" s="132">
        <v>576.31600000000003</v>
      </c>
      <c r="M120" s="131"/>
      <c r="N120" s="131">
        <f>E120+J120</f>
        <v>732.19910000000004</v>
      </c>
    </row>
    <row r="121" spans="1:14" x14ac:dyDescent="0.25">
      <c r="A121" s="97"/>
      <c r="B121" s="92"/>
      <c r="C121" s="93"/>
      <c r="D121" s="16" t="s">
        <v>33</v>
      </c>
      <c r="E121" s="25">
        <f>SUM(F121:I121)</f>
        <v>2.6316000000000002</v>
      </c>
      <c r="F121" s="25"/>
      <c r="G121" s="25"/>
      <c r="H121" s="25"/>
      <c r="I121" s="132">
        <v>2.6316000000000002</v>
      </c>
      <c r="J121" s="131">
        <f>SUM(K121:M121)</f>
        <v>35.905222999999999</v>
      </c>
      <c r="K121" s="132">
        <v>5.7622</v>
      </c>
      <c r="L121" s="132">
        <v>30.143022999999999</v>
      </c>
      <c r="M121" s="131"/>
      <c r="N121" s="131">
        <f>E121+J121</f>
        <v>38.536822999999998</v>
      </c>
    </row>
    <row r="122" spans="1:14" x14ac:dyDescent="0.25">
      <c r="A122" s="97"/>
      <c r="B122" s="92"/>
      <c r="C122" s="93"/>
      <c r="D122" s="16" t="s">
        <v>34</v>
      </c>
      <c r="E122" s="25">
        <f>SUM(F122:I122)</f>
        <v>0</v>
      </c>
      <c r="F122" s="25"/>
      <c r="G122" s="25"/>
      <c r="H122" s="25"/>
      <c r="I122" s="25"/>
      <c r="J122" s="25">
        <f>SUM(K122:M122)</f>
        <v>0</v>
      </c>
      <c r="K122" s="25"/>
      <c r="L122" s="25"/>
      <c r="M122" s="25"/>
      <c r="N122" s="25">
        <f>E122+J122</f>
        <v>0</v>
      </c>
    </row>
    <row r="123" spans="1:14" x14ac:dyDescent="0.25">
      <c r="A123" s="98"/>
      <c r="B123" s="94"/>
      <c r="C123" s="95"/>
      <c r="D123" s="16" t="s">
        <v>35</v>
      </c>
      <c r="E123" s="25">
        <f>SUM(F123:I123)</f>
        <v>0</v>
      </c>
      <c r="F123" s="25"/>
      <c r="G123" s="25"/>
      <c r="H123" s="25"/>
      <c r="I123" s="25"/>
      <c r="J123" s="25">
        <f>SUM(K123:M123)</f>
        <v>0</v>
      </c>
      <c r="K123" s="25"/>
      <c r="L123" s="25"/>
      <c r="M123" s="25"/>
      <c r="N123" s="25">
        <f>E123+J123</f>
        <v>0</v>
      </c>
    </row>
    <row r="124" spans="1:14" x14ac:dyDescent="0.25">
      <c r="A124" s="101" t="s">
        <v>59</v>
      </c>
      <c r="B124" s="90" t="s">
        <v>60</v>
      </c>
      <c r="C124" s="91"/>
      <c r="D124" s="16" t="s">
        <v>110</v>
      </c>
      <c r="E124" s="25">
        <f t="shared" ref="E124:N124" si="31">SUM(E125:E128)</f>
        <v>0</v>
      </c>
      <c r="F124" s="25">
        <f t="shared" si="31"/>
        <v>0</v>
      </c>
      <c r="G124" s="25">
        <f t="shared" si="31"/>
        <v>0</v>
      </c>
      <c r="H124" s="25">
        <f t="shared" si="31"/>
        <v>0</v>
      </c>
      <c r="I124" s="25">
        <f t="shared" si="31"/>
        <v>0</v>
      </c>
      <c r="J124" s="25">
        <f t="shared" si="31"/>
        <v>170</v>
      </c>
      <c r="K124" s="25">
        <f t="shared" si="31"/>
        <v>0</v>
      </c>
      <c r="L124" s="25">
        <f t="shared" si="31"/>
        <v>0</v>
      </c>
      <c r="M124" s="25">
        <f t="shared" si="31"/>
        <v>170</v>
      </c>
      <c r="N124" s="25">
        <f t="shared" si="31"/>
        <v>170</v>
      </c>
    </row>
    <row r="125" spans="1:14" x14ac:dyDescent="0.25">
      <c r="A125" s="97"/>
      <c r="B125" s="92"/>
      <c r="C125" s="93"/>
      <c r="D125" s="16" t="s">
        <v>39</v>
      </c>
      <c r="E125" s="25">
        <f>SUM(F125:I125)</f>
        <v>0</v>
      </c>
      <c r="F125" s="25"/>
      <c r="G125" s="25"/>
      <c r="H125" s="25"/>
      <c r="I125" s="25"/>
      <c r="J125" s="25">
        <f>SUM(K125:M125)</f>
        <v>161.5</v>
      </c>
      <c r="K125" s="25"/>
      <c r="L125" s="25"/>
      <c r="M125" s="25">
        <v>161.5</v>
      </c>
      <c r="N125" s="25">
        <f>E125+J125</f>
        <v>161.5</v>
      </c>
    </row>
    <row r="126" spans="1:14" x14ac:dyDescent="0.25">
      <c r="A126" s="97"/>
      <c r="B126" s="92"/>
      <c r="C126" s="93"/>
      <c r="D126" s="16" t="s">
        <v>33</v>
      </c>
      <c r="E126" s="25">
        <f>SUM(F126:I126)</f>
        <v>0</v>
      </c>
      <c r="F126" s="25"/>
      <c r="G126" s="25"/>
      <c r="H126" s="25"/>
      <c r="I126" s="25"/>
      <c r="J126" s="25">
        <f>SUM(K126:M126)</f>
        <v>8.5</v>
      </c>
      <c r="K126" s="25"/>
      <c r="L126" s="25"/>
      <c r="M126" s="25">
        <v>8.5</v>
      </c>
      <c r="N126" s="25">
        <f>E126+J126</f>
        <v>8.5</v>
      </c>
    </row>
    <row r="127" spans="1:14" x14ac:dyDescent="0.25">
      <c r="A127" s="97"/>
      <c r="B127" s="92"/>
      <c r="C127" s="93"/>
      <c r="D127" s="16" t="s">
        <v>34</v>
      </c>
      <c r="E127" s="25">
        <f>SUM(F127:I127)</f>
        <v>0</v>
      </c>
      <c r="F127" s="25"/>
      <c r="G127" s="25"/>
      <c r="H127" s="25"/>
      <c r="I127" s="25"/>
      <c r="J127" s="25">
        <f>SUM(K127:M127)</f>
        <v>0</v>
      </c>
      <c r="K127" s="25"/>
      <c r="L127" s="25"/>
      <c r="M127" s="25"/>
      <c r="N127" s="25">
        <f>E127+J127</f>
        <v>0</v>
      </c>
    </row>
    <row r="128" spans="1:14" x14ac:dyDescent="0.25">
      <c r="A128" s="98"/>
      <c r="B128" s="94"/>
      <c r="C128" s="95"/>
      <c r="D128" s="16" t="s">
        <v>35</v>
      </c>
      <c r="E128" s="25">
        <f>SUM(F128:I128)</f>
        <v>0</v>
      </c>
      <c r="F128" s="25"/>
      <c r="G128" s="25"/>
      <c r="H128" s="25"/>
      <c r="I128" s="25"/>
      <c r="J128" s="25">
        <f>SUM(K128:M128)</f>
        <v>0</v>
      </c>
      <c r="K128" s="25"/>
      <c r="L128" s="25"/>
      <c r="M128" s="25"/>
      <c r="N128" s="25">
        <f>E128+J128</f>
        <v>0</v>
      </c>
    </row>
    <row r="129" spans="1:14" x14ac:dyDescent="0.25">
      <c r="A129" s="101" t="s">
        <v>61</v>
      </c>
      <c r="B129" s="90" t="s">
        <v>62</v>
      </c>
      <c r="C129" s="91"/>
      <c r="D129" s="16" t="s">
        <v>110</v>
      </c>
      <c r="E129" s="25">
        <f t="shared" ref="E129:N129" si="32">SUM(E130:E133)</f>
        <v>0</v>
      </c>
      <c r="F129" s="25">
        <f t="shared" si="32"/>
        <v>0</v>
      </c>
      <c r="G129" s="25">
        <f t="shared" si="32"/>
        <v>0</v>
      </c>
      <c r="H129" s="25">
        <f t="shared" si="32"/>
        <v>0</v>
      </c>
      <c r="I129" s="25">
        <f t="shared" si="32"/>
        <v>0</v>
      </c>
      <c r="J129" s="25">
        <f t="shared" si="32"/>
        <v>170</v>
      </c>
      <c r="K129" s="25">
        <f t="shared" si="32"/>
        <v>0</v>
      </c>
      <c r="L129" s="25">
        <f t="shared" si="32"/>
        <v>170</v>
      </c>
      <c r="M129" s="25">
        <f t="shared" si="32"/>
        <v>0</v>
      </c>
      <c r="N129" s="25">
        <f t="shared" si="32"/>
        <v>170</v>
      </c>
    </row>
    <row r="130" spans="1:14" x14ac:dyDescent="0.25">
      <c r="A130" s="97"/>
      <c r="B130" s="92"/>
      <c r="C130" s="93"/>
      <c r="D130" s="16" t="s">
        <v>39</v>
      </c>
      <c r="E130" s="25">
        <f>SUM(F130:I130)</f>
        <v>0</v>
      </c>
      <c r="F130" s="25"/>
      <c r="G130" s="25"/>
      <c r="H130" s="25"/>
      <c r="I130" s="25"/>
      <c r="J130" s="25">
        <f>SUM(K130:M130)</f>
        <v>161.5</v>
      </c>
      <c r="K130" s="25"/>
      <c r="L130" s="25">
        <v>161.5</v>
      </c>
      <c r="M130" s="25"/>
      <c r="N130" s="25">
        <f>E130+J130</f>
        <v>161.5</v>
      </c>
    </row>
    <row r="131" spans="1:14" x14ac:dyDescent="0.25">
      <c r="A131" s="97"/>
      <c r="B131" s="92"/>
      <c r="C131" s="93"/>
      <c r="D131" s="16" t="s">
        <v>33</v>
      </c>
      <c r="E131" s="25">
        <f>SUM(F131:I131)</f>
        <v>0</v>
      </c>
      <c r="F131" s="25"/>
      <c r="G131" s="25"/>
      <c r="H131" s="25"/>
      <c r="I131" s="25"/>
      <c r="J131" s="25">
        <f>SUM(K131:M131)</f>
        <v>8.5</v>
      </c>
      <c r="K131" s="25"/>
      <c r="L131" s="25">
        <v>8.5</v>
      </c>
      <c r="M131" s="25"/>
      <c r="N131" s="25">
        <f>E131+J131</f>
        <v>8.5</v>
      </c>
    </row>
    <row r="132" spans="1:14" x14ac:dyDescent="0.25">
      <c r="A132" s="97"/>
      <c r="B132" s="92"/>
      <c r="C132" s="93"/>
      <c r="D132" s="16" t="s">
        <v>34</v>
      </c>
      <c r="E132" s="25">
        <f>SUM(F132:I132)</f>
        <v>0</v>
      </c>
      <c r="F132" s="25"/>
      <c r="G132" s="25"/>
      <c r="H132" s="25"/>
      <c r="I132" s="25"/>
      <c r="J132" s="25">
        <f>SUM(K132:M132)</f>
        <v>0</v>
      </c>
      <c r="K132" s="25"/>
      <c r="L132" s="25"/>
      <c r="M132" s="25"/>
      <c r="N132" s="25">
        <f>E132+J132</f>
        <v>0</v>
      </c>
    </row>
    <row r="133" spans="1:14" x14ac:dyDescent="0.25">
      <c r="A133" s="98"/>
      <c r="B133" s="94"/>
      <c r="C133" s="95"/>
      <c r="D133" s="16" t="s">
        <v>35</v>
      </c>
      <c r="E133" s="25">
        <f>SUM(F133:I133)</f>
        <v>0</v>
      </c>
      <c r="F133" s="25"/>
      <c r="G133" s="25"/>
      <c r="H133" s="25"/>
      <c r="I133" s="25"/>
      <c r="J133" s="25">
        <f>SUM(K133:M133)</f>
        <v>0</v>
      </c>
      <c r="K133" s="25"/>
      <c r="L133" s="25"/>
      <c r="M133" s="25"/>
      <c r="N133" s="25">
        <f>E133+J133</f>
        <v>0</v>
      </c>
    </row>
    <row r="134" spans="1:14" x14ac:dyDescent="0.25">
      <c r="A134" s="101" t="s">
        <v>64</v>
      </c>
      <c r="B134" s="90" t="s">
        <v>63</v>
      </c>
      <c r="C134" s="91"/>
      <c r="D134" s="16" t="s">
        <v>110</v>
      </c>
      <c r="E134" s="25">
        <f t="shared" ref="E134:N134" si="33">SUM(E135:E138)</f>
        <v>0</v>
      </c>
      <c r="F134" s="25">
        <f t="shared" si="33"/>
        <v>0</v>
      </c>
      <c r="G134" s="25">
        <f t="shared" si="33"/>
        <v>0</v>
      </c>
      <c r="H134" s="25">
        <f t="shared" si="33"/>
        <v>0</v>
      </c>
      <c r="I134" s="25">
        <f t="shared" si="33"/>
        <v>0</v>
      </c>
      <c r="J134" s="25">
        <f t="shared" si="33"/>
        <v>0</v>
      </c>
      <c r="K134" s="25">
        <f t="shared" si="33"/>
        <v>0</v>
      </c>
      <c r="L134" s="25">
        <f t="shared" si="33"/>
        <v>0</v>
      </c>
      <c r="M134" s="25">
        <f t="shared" si="33"/>
        <v>0</v>
      </c>
      <c r="N134" s="25">
        <f t="shared" si="33"/>
        <v>0</v>
      </c>
    </row>
    <row r="135" spans="1:14" x14ac:dyDescent="0.25">
      <c r="A135" s="97"/>
      <c r="B135" s="92"/>
      <c r="C135" s="93"/>
      <c r="D135" s="16" t="s">
        <v>39</v>
      </c>
      <c r="E135" s="25">
        <f>SUM(F135:I135)</f>
        <v>0</v>
      </c>
      <c r="F135" s="25"/>
      <c r="G135" s="25"/>
      <c r="H135" s="25"/>
      <c r="I135" s="25"/>
      <c r="J135" s="25">
        <f>SUM(K135:M135)</f>
        <v>0</v>
      </c>
      <c r="K135" s="25"/>
      <c r="L135" s="25"/>
      <c r="M135" s="25"/>
      <c r="N135" s="25">
        <f>E135+J135</f>
        <v>0</v>
      </c>
    </row>
    <row r="136" spans="1:14" x14ac:dyDescent="0.25">
      <c r="A136" s="97"/>
      <c r="B136" s="92"/>
      <c r="C136" s="93"/>
      <c r="D136" s="16" t="s">
        <v>33</v>
      </c>
      <c r="E136" s="25">
        <f>SUM(F136:I136)</f>
        <v>0</v>
      </c>
      <c r="F136" s="25"/>
      <c r="G136" s="25"/>
      <c r="H136" s="25"/>
      <c r="I136" s="25"/>
      <c r="J136" s="25">
        <f>SUM(K136:M136)</f>
        <v>0</v>
      </c>
      <c r="K136" s="25"/>
      <c r="L136" s="25"/>
      <c r="M136" s="25"/>
      <c r="N136" s="25">
        <f>E136+J136</f>
        <v>0</v>
      </c>
    </row>
    <row r="137" spans="1:14" x14ac:dyDescent="0.25">
      <c r="A137" s="97"/>
      <c r="B137" s="92"/>
      <c r="C137" s="93"/>
      <c r="D137" s="16" t="s">
        <v>34</v>
      </c>
      <c r="E137" s="25">
        <f>SUM(F137:I137)</f>
        <v>0</v>
      </c>
      <c r="F137" s="25"/>
      <c r="G137" s="25"/>
      <c r="H137" s="25"/>
      <c r="I137" s="25"/>
      <c r="J137" s="25">
        <f>SUM(K137:M137)</f>
        <v>0</v>
      </c>
      <c r="K137" s="25"/>
      <c r="L137" s="25"/>
      <c r="M137" s="25"/>
      <c r="N137" s="25">
        <f>E137+J137</f>
        <v>0</v>
      </c>
    </row>
    <row r="138" spans="1:14" x14ac:dyDescent="0.25">
      <c r="A138" s="98"/>
      <c r="B138" s="94"/>
      <c r="C138" s="95"/>
      <c r="D138" s="16" t="s">
        <v>35</v>
      </c>
      <c r="E138" s="25">
        <f>SUM(F138:I138)</f>
        <v>0</v>
      </c>
      <c r="F138" s="25"/>
      <c r="G138" s="25"/>
      <c r="H138" s="25"/>
      <c r="I138" s="25"/>
      <c r="J138" s="25">
        <f>SUM(K138:M138)</f>
        <v>0</v>
      </c>
      <c r="K138" s="25"/>
      <c r="L138" s="25"/>
      <c r="M138" s="25"/>
      <c r="N138" s="25">
        <f>E138+J138</f>
        <v>0</v>
      </c>
    </row>
    <row r="139" spans="1:14" x14ac:dyDescent="0.25">
      <c r="A139" s="101" t="s">
        <v>65</v>
      </c>
      <c r="B139" s="90" t="s">
        <v>66</v>
      </c>
      <c r="C139" s="91"/>
      <c r="D139" s="16" t="s">
        <v>110</v>
      </c>
      <c r="E139" s="25">
        <f t="shared" ref="E139:N139" si="34">SUM(E140:E143)</f>
        <v>0</v>
      </c>
      <c r="F139" s="25">
        <f t="shared" si="34"/>
        <v>0</v>
      </c>
      <c r="G139" s="25">
        <f t="shared" si="34"/>
        <v>0</v>
      </c>
      <c r="H139" s="25">
        <f t="shared" si="34"/>
        <v>0</v>
      </c>
      <c r="I139" s="25">
        <f t="shared" si="34"/>
        <v>0</v>
      </c>
      <c r="J139" s="25">
        <f t="shared" si="34"/>
        <v>170</v>
      </c>
      <c r="K139" s="25">
        <f t="shared" si="34"/>
        <v>0</v>
      </c>
      <c r="L139" s="25">
        <f t="shared" si="34"/>
        <v>0</v>
      </c>
      <c r="M139" s="25">
        <f t="shared" si="34"/>
        <v>170</v>
      </c>
      <c r="N139" s="25">
        <f t="shared" si="34"/>
        <v>170</v>
      </c>
    </row>
    <row r="140" spans="1:14" x14ac:dyDescent="0.25">
      <c r="A140" s="97"/>
      <c r="B140" s="92"/>
      <c r="C140" s="93"/>
      <c r="D140" s="16" t="s">
        <v>39</v>
      </c>
      <c r="E140" s="25">
        <f>SUM(F140:I140)</f>
        <v>0</v>
      </c>
      <c r="F140" s="25"/>
      <c r="G140" s="25"/>
      <c r="H140" s="25"/>
      <c r="I140" s="25"/>
      <c r="J140" s="25">
        <f>SUM(K140:M140)</f>
        <v>161.5</v>
      </c>
      <c r="K140" s="25"/>
      <c r="L140" s="25"/>
      <c r="M140" s="25">
        <v>161.5</v>
      </c>
      <c r="N140" s="25">
        <f>E140+J140</f>
        <v>161.5</v>
      </c>
    </row>
    <row r="141" spans="1:14" x14ac:dyDescent="0.25">
      <c r="A141" s="97"/>
      <c r="B141" s="92"/>
      <c r="C141" s="93"/>
      <c r="D141" s="16" t="s">
        <v>33</v>
      </c>
      <c r="E141" s="25">
        <f>SUM(F141:I141)</f>
        <v>0</v>
      </c>
      <c r="F141" s="25"/>
      <c r="G141" s="25"/>
      <c r="H141" s="25"/>
      <c r="I141" s="25"/>
      <c r="J141" s="25">
        <f>SUM(K141:M141)</f>
        <v>8.5</v>
      </c>
      <c r="K141" s="25"/>
      <c r="L141" s="25"/>
      <c r="M141" s="25">
        <v>8.5</v>
      </c>
      <c r="N141" s="25">
        <f>E141+J141</f>
        <v>8.5</v>
      </c>
    </row>
    <row r="142" spans="1:14" x14ac:dyDescent="0.25">
      <c r="A142" s="97"/>
      <c r="B142" s="92"/>
      <c r="C142" s="93"/>
      <c r="D142" s="16" t="s">
        <v>34</v>
      </c>
      <c r="E142" s="25">
        <f>SUM(F142:I142)</f>
        <v>0</v>
      </c>
      <c r="F142" s="25"/>
      <c r="G142" s="25"/>
      <c r="H142" s="25"/>
      <c r="I142" s="25"/>
      <c r="J142" s="25">
        <f>SUM(K142:M142)</f>
        <v>0</v>
      </c>
      <c r="K142" s="25"/>
      <c r="L142" s="25"/>
      <c r="M142" s="25"/>
      <c r="N142" s="25">
        <f>E142+J142</f>
        <v>0</v>
      </c>
    </row>
    <row r="143" spans="1:14" x14ac:dyDescent="0.25">
      <c r="A143" s="98"/>
      <c r="B143" s="94"/>
      <c r="C143" s="95"/>
      <c r="D143" s="16" t="s">
        <v>35</v>
      </c>
      <c r="E143" s="25">
        <f>SUM(F143:I143)</f>
        <v>0</v>
      </c>
      <c r="F143" s="25"/>
      <c r="G143" s="25"/>
      <c r="H143" s="25"/>
      <c r="I143" s="25"/>
      <c r="J143" s="25">
        <f>SUM(K143:M143)</f>
        <v>0</v>
      </c>
      <c r="K143" s="25"/>
      <c r="L143" s="25"/>
      <c r="M143" s="25"/>
      <c r="N143" s="25">
        <f>E143+J143</f>
        <v>0</v>
      </c>
    </row>
    <row r="144" spans="1:14" x14ac:dyDescent="0.25">
      <c r="A144" s="101" t="s">
        <v>65</v>
      </c>
      <c r="B144" s="90" t="s">
        <v>67</v>
      </c>
      <c r="C144" s="91"/>
      <c r="D144" s="16" t="s">
        <v>110</v>
      </c>
      <c r="E144" s="25">
        <f t="shared" ref="E144:N144" si="35">SUM(E145:E148)</f>
        <v>0</v>
      </c>
      <c r="F144" s="25">
        <f t="shared" si="35"/>
        <v>0</v>
      </c>
      <c r="G144" s="25">
        <f t="shared" si="35"/>
        <v>0</v>
      </c>
      <c r="H144" s="25">
        <f t="shared" si="35"/>
        <v>0</v>
      </c>
      <c r="I144" s="25">
        <f t="shared" si="35"/>
        <v>0</v>
      </c>
      <c r="J144" s="25">
        <f t="shared" si="35"/>
        <v>133.875</v>
      </c>
      <c r="K144" s="25">
        <f t="shared" si="35"/>
        <v>0</v>
      </c>
      <c r="L144" s="25">
        <f t="shared" si="35"/>
        <v>0</v>
      </c>
      <c r="M144" s="25">
        <f t="shared" si="35"/>
        <v>133.875</v>
      </c>
      <c r="N144" s="25">
        <f t="shared" si="35"/>
        <v>133.875</v>
      </c>
    </row>
    <row r="145" spans="1:14" x14ac:dyDescent="0.25">
      <c r="A145" s="97"/>
      <c r="B145" s="92"/>
      <c r="C145" s="93"/>
      <c r="D145" s="16" t="s">
        <v>39</v>
      </c>
      <c r="E145" s="25">
        <f>SUM(F145:I145)</f>
        <v>0</v>
      </c>
      <c r="F145" s="25"/>
      <c r="G145" s="25"/>
      <c r="H145" s="25"/>
      <c r="I145" s="25"/>
      <c r="J145" s="25">
        <f>SUM(K145:M145)</f>
        <v>6.375</v>
      </c>
      <c r="K145" s="25"/>
      <c r="L145" s="25"/>
      <c r="M145" s="25">
        <v>6.375</v>
      </c>
      <c r="N145" s="25">
        <f>E145+J145</f>
        <v>6.375</v>
      </c>
    </row>
    <row r="146" spans="1:14" x14ac:dyDescent="0.25">
      <c r="A146" s="97"/>
      <c r="B146" s="92"/>
      <c r="C146" s="93"/>
      <c r="D146" s="16" t="s">
        <v>33</v>
      </c>
      <c r="E146" s="25">
        <f>SUM(F146:I146)</f>
        <v>0</v>
      </c>
      <c r="F146" s="25"/>
      <c r="G146" s="25"/>
      <c r="H146" s="25"/>
      <c r="I146" s="25"/>
      <c r="J146" s="25">
        <f>SUM(K146:M146)</f>
        <v>127.5</v>
      </c>
      <c r="K146" s="25"/>
      <c r="L146" s="25"/>
      <c r="M146" s="25">
        <v>127.5</v>
      </c>
      <c r="N146" s="25">
        <f>E146+J146</f>
        <v>127.5</v>
      </c>
    </row>
    <row r="147" spans="1:14" x14ac:dyDescent="0.25">
      <c r="A147" s="97"/>
      <c r="B147" s="92"/>
      <c r="C147" s="93"/>
      <c r="D147" s="16" t="s">
        <v>34</v>
      </c>
      <c r="E147" s="25">
        <f>SUM(F147:I147)</f>
        <v>0</v>
      </c>
      <c r="F147" s="25"/>
      <c r="G147" s="25"/>
      <c r="H147" s="25"/>
      <c r="I147" s="25"/>
      <c r="J147" s="25">
        <f>SUM(K147:M147)</f>
        <v>0</v>
      </c>
      <c r="K147" s="25"/>
      <c r="L147" s="25"/>
      <c r="M147" s="25"/>
      <c r="N147" s="25">
        <f>E147+J147</f>
        <v>0</v>
      </c>
    </row>
    <row r="148" spans="1:14" x14ac:dyDescent="0.25">
      <c r="A148" s="98"/>
      <c r="B148" s="94"/>
      <c r="C148" s="95"/>
      <c r="D148" s="16" t="s">
        <v>35</v>
      </c>
      <c r="E148" s="25">
        <f>SUM(F148:I148)</f>
        <v>0</v>
      </c>
      <c r="F148" s="25"/>
      <c r="G148" s="25"/>
      <c r="H148" s="25"/>
      <c r="I148" s="25"/>
      <c r="J148" s="25">
        <f>SUM(K148:M148)</f>
        <v>0</v>
      </c>
      <c r="K148" s="25"/>
      <c r="L148" s="25"/>
      <c r="M148" s="25"/>
      <c r="N148" s="25">
        <f>E148+J148</f>
        <v>0</v>
      </c>
    </row>
    <row r="149" spans="1:14" x14ac:dyDescent="0.25">
      <c r="A149" s="101" t="s">
        <v>68</v>
      </c>
      <c r="B149" s="90" t="s">
        <v>13</v>
      </c>
      <c r="C149" s="91"/>
      <c r="D149" s="16" t="s">
        <v>110</v>
      </c>
      <c r="E149" s="25">
        <f t="shared" ref="E149:N149" si="36">SUM(E150:E153)</f>
        <v>0</v>
      </c>
      <c r="F149" s="25">
        <f t="shared" si="36"/>
        <v>0</v>
      </c>
      <c r="G149" s="25">
        <f t="shared" si="36"/>
        <v>0</v>
      </c>
      <c r="H149" s="25">
        <f t="shared" si="36"/>
        <v>0</v>
      </c>
      <c r="I149" s="25">
        <f t="shared" si="36"/>
        <v>0</v>
      </c>
      <c r="J149" s="25">
        <f t="shared" si="36"/>
        <v>438.45726000000002</v>
      </c>
      <c r="K149" s="25">
        <f t="shared" si="36"/>
        <v>117.97426</v>
      </c>
      <c r="L149" s="25">
        <f t="shared" si="36"/>
        <v>64.749000000000009</v>
      </c>
      <c r="M149" s="25">
        <f t="shared" si="36"/>
        <v>255.73400000000001</v>
      </c>
      <c r="N149" s="25">
        <f t="shared" si="36"/>
        <v>438.45726000000002</v>
      </c>
    </row>
    <row r="150" spans="1:14" x14ac:dyDescent="0.25">
      <c r="A150" s="97"/>
      <c r="B150" s="92"/>
      <c r="C150" s="93"/>
      <c r="D150" s="16" t="s">
        <v>39</v>
      </c>
      <c r="E150" s="25">
        <f>SUM(F150:I150)</f>
        <v>0</v>
      </c>
      <c r="F150" s="25">
        <f t="shared" ref="F150:I153" si="37">F155+F160+F165+F170+F175+F180+F185+F190</f>
        <v>0</v>
      </c>
      <c r="G150" s="25">
        <f t="shared" si="37"/>
        <v>0</v>
      </c>
      <c r="H150" s="25">
        <f t="shared" si="37"/>
        <v>0</v>
      </c>
      <c r="I150" s="25">
        <f t="shared" si="37"/>
        <v>0</v>
      </c>
      <c r="J150" s="25">
        <f>SUM(K150:M150)</f>
        <v>400.54855000000003</v>
      </c>
      <c r="K150" s="25">
        <f t="shared" ref="K150:M153" si="38">K155+K160+K165+K170+K175+K180+K185+K190</f>
        <v>112.07555000000001</v>
      </c>
      <c r="L150" s="25">
        <f t="shared" si="38"/>
        <v>64.555000000000007</v>
      </c>
      <c r="M150" s="25">
        <f t="shared" si="38"/>
        <v>223.91800000000001</v>
      </c>
      <c r="N150" s="25">
        <f>E150+J150</f>
        <v>400.54855000000003</v>
      </c>
    </row>
    <row r="151" spans="1:14" x14ac:dyDescent="0.25">
      <c r="A151" s="97"/>
      <c r="B151" s="92"/>
      <c r="C151" s="93"/>
      <c r="D151" s="16" t="s">
        <v>33</v>
      </c>
      <c r="E151" s="25">
        <f>SUM(F151:I151)</f>
        <v>0</v>
      </c>
      <c r="F151" s="25">
        <f t="shared" si="37"/>
        <v>0</v>
      </c>
      <c r="G151" s="25">
        <f t="shared" si="37"/>
        <v>0</v>
      </c>
      <c r="H151" s="25">
        <f t="shared" si="37"/>
        <v>0</v>
      </c>
      <c r="I151" s="25">
        <f t="shared" si="37"/>
        <v>0</v>
      </c>
      <c r="J151" s="25">
        <f>SUM(K151:M151)</f>
        <v>37.908709999999999</v>
      </c>
      <c r="K151" s="25">
        <f t="shared" si="38"/>
        <v>5.8987100000000003</v>
      </c>
      <c r="L151" s="25">
        <f t="shared" si="38"/>
        <v>0.19400000000000001</v>
      </c>
      <c r="M151" s="25">
        <f t="shared" si="38"/>
        <v>31.816000000000003</v>
      </c>
      <c r="N151" s="25">
        <f>E151+J151</f>
        <v>37.908709999999999</v>
      </c>
    </row>
    <row r="152" spans="1:14" x14ac:dyDescent="0.25">
      <c r="A152" s="97"/>
      <c r="B152" s="92"/>
      <c r="C152" s="93"/>
      <c r="D152" s="16" t="s">
        <v>34</v>
      </c>
      <c r="E152" s="25">
        <f>SUM(F152:I152)</f>
        <v>0</v>
      </c>
      <c r="F152" s="25">
        <f t="shared" si="37"/>
        <v>0</v>
      </c>
      <c r="G152" s="25">
        <f t="shared" si="37"/>
        <v>0</v>
      </c>
      <c r="H152" s="25">
        <f t="shared" si="37"/>
        <v>0</v>
      </c>
      <c r="I152" s="25">
        <f t="shared" si="37"/>
        <v>0</v>
      </c>
      <c r="J152" s="25">
        <f>SUM(K152:M152)</f>
        <v>0</v>
      </c>
      <c r="K152" s="25">
        <f t="shared" si="38"/>
        <v>0</v>
      </c>
      <c r="L152" s="25">
        <f t="shared" si="38"/>
        <v>0</v>
      </c>
      <c r="M152" s="25">
        <f t="shared" si="38"/>
        <v>0</v>
      </c>
      <c r="N152" s="25">
        <f>E152+J152</f>
        <v>0</v>
      </c>
    </row>
    <row r="153" spans="1:14" x14ac:dyDescent="0.25">
      <c r="A153" s="98"/>
      <c r="B153" s="94"/>
      <c r="C153" s="95"/>
      <c r="D153" s="16" t="s">
        <v>35</v>
      </c>
      <c r="E153" s="25">
        <f>SUM(F153:I153)</f>
        <v>0</v>
      </c>
      <c r="F153" s="25">
        <f t="shared" si="37"/>
        <v>0</v>
      </c>
      <c r="G153" s="25">
        <f t="shared" si="37"/>
        <v>0</v>
      </c>
      <c r="H153" s="25">
        <f t="shared" si="37"/>
        <v>0</v>
      </c>
      <c r="I153" s="25">
        <f t="shared" si="37"/>
        <v>0</v>
      </c>
      <c r="J153" s="25">
        <f>SUM(K153:M153)</f>
        <v>0</v>
      </c>
      <c r="K153" s="25">
        <f t="shared" si="38"/>
        <v>0</v>
      </c>
      <c r="L153" s="25">
        <f t="shared" si="38"/>
        <v>0</v>
      </c>
      <c r="M153" s="25">
        <f t="shared" si="38"/>
        <v>0</v>
      </c>
      <c r="N153" s="25">
        <f>E153+J153</f>
        <v>0</v>
      </c>
    </row>
    <row r="154" spans="1:14" x14ac:dyDescent="0.25">
      <c r="A154" s="101" t="s">
        <v>70</v>
      </c>
      <c r="B154" s="90" t="s">
        <v>71</v>
      </c>
      <c r="C154" s="91"/>
      <c r="D154" s="16" t="s">
        <v>110</v>
      </c>
      <c r="E154" s="25">
        <f t="shared" ref="E154:N154" si="39">SUM(E155:E158)</f>
        <v>0</v>
      </c>
      <c r="F154" s="25">
        <f t="shared" si="39"/>
        <v>0</v>
      </c>
      <c r="G154" s="25">
        <f t="shared" si="39"/>
        <v>0</v>
      </c>
      <c r="H154" s="25">
        <f t="shared" si="39"/>
        <v>0</v>
      </c>
      <c r="I154" s="25">
        <f t="shared" si="39"/>
        <v>0</v>
      </c>
      <c r="J154" s="25">
        <f t="shared" si="39"/>
        <v>0</v>
      </c>
      <c r="K154" s="25">
        <f t="shared" si="39"/>
        <v>0</v>
      </c>
      <c r="L154" s="25">
        <f t="shared" si="39"/>
        <v>0</v>
      </c>
      <c r="M154" s="25">
        <f t="shared" si="39"/>
        <v>0</v>
      </c>
      <c r="N154" s="25">
        <f t="shared" si="39"/>
        <v>0</v>
      </c>
    </row>
    <row r="155" spans="1:14" x14ac:dyDescent="0.25">
      <c r="A155" s="97"/>
      <c r="B155" s="92"/>
      <c r="C155" s="93"/>
      <c r="D155" s="16" t="s">
        <v>39</v>
      </c>
      <c r="E155" s="25">
        <f>SUM(F155:I155)</f>
        <v>0</v>
      </c>
      <c r="F155" s="25"/>
      <c r="G155" s="25"/>
      <c r="H155" s="25"/>
      <c r="I155" s="25"/>
      <c r="J155" s="25">
        <f>SUM(K155:M155)</f>
        <v>0</v>
      </c>
      <c r="K155" s="25"/>
      <c r="L155" s="25"/>
      <c r="M155" s="25"/>
      <c r="N155" s="25">
        <f>E155+J155</f>
        <v>0</v>
      </c>
    </row>
    <row r="156" spans="1:14" x14ac:dyDescent="0.25">
      <c r="A156" s="97"/>
      <c r="B156" s="92"/>
      <c r="C156" s="93"/>
      <c r="D156" s="16" t="s">
        <v>33</v>
      </c>
      <c r="E156" s="25">
        <f>SUM(F156:I156)</f>
        <v>0</v>
      </c>
      <c r="F156" s="25"/>
      <c r="G156" s="25"/>
      <c r="H156" s="25"/>
      <c r="I156" s="25"/>
      <c r="J156" s="25">
        <f>SUM(K156:M156)</f>
        <v>0</v>
      </c>
      <c r="K156" s="25"/>
      <c r="L156" s="25"/>
      <c r="M156" s="25"/>
      <c r="N156" s="25">
        <f>E156+J156</f>
        <v>0</v>
      </c>
    </row>
    <row r="157" spans="1:14" x14ac:dyDescent="0.25">
      <c r="A157" s="97"/>
      <c r="B157" s="92"/>
      <c r="C157" s="93"/>
      <c r="D157" s="16" t="s">
        <v>34</v>
      </c>
      <c r="E157" s="25">
        <f>SUM(F157:I157)</f>
        <v>0</v>
      </c>
      <c r="F157" s="25"/>
      <c r="G157" s="25"/>
      <c r="H157" s="25"/>
      <c r="I157" s="25"/>
      <c r="J157" s="25">
        <f>SUM(K157:M157)</f>
        <v>0</v>
      </c>
      <c r="K157" s="25"/>
      <c r="L157" s="25"/>
      <c r="M157" s="25"/>
      <c r="N157" s="25">
        <f>E157+J157</f>
        <v>0</v>
      </c>
    </row>
    <row r="158" spans="1:14" x14ac:dyDescent="0.25">
      <c r="A158" s="98"/>
      <c r="B158" s="94"/>
      <c r="C158" s="95"/>
      <c r="D158" s="16" t="s">
        <v>35</v>
      </c>
      <c r="E158" s="25">
        <f>SUM(F158:I158)</f>
        <v>0</v>
      </c>
      <c r="F158" s="25"/>
      <c r="G158" s="25"/>
      <c r="H158" s="25"/>
      <c r="I158" s="25"/>
      <c r="J158" s="25">
        <f>SUM(K158:M158)</f>
        <v>0</v>
      </c>
      <c r="K158" s="25"/>
      <c r="L158" s="25"/>
      <c r="M158" s="25"/>
      <c r="N158" s="25">
        <f>E158+J158</f>
        <v>0</v>
      </c>
    </row>
    <row r="159" spans="1:14" x14ac:dyDescent="0.25">
      <c r="A159" s="101" t="s">
        <v>73</v>
      </c>
      <c r="B159" s="90" t="s">
        <v>72</v>
      </c>
      <c r="C159" s="91"/>
      <c r="D159" s="16" t="s">
        <v>110</v>
      </c>
      <c r="E159" s="25">
        <f t="shared" ref="E159:N159" si="40">SUM(E160:E163)</f>
        <v>0</v>
      </c>
      <c r="F159" s="25">
        <f t="shared" si="40"/>
        <v>0</v>
      </c>
      <c r="G159" s="25">
        <f t="shared" si="40"/>
        <v>0</v>
      </c>
      <c r="H159" s="25">
        <f t="shared" si="40"/>
        <v>0</v>
      </c>
      <c r="I159" s="25">
        <f t="shared" si="40"/>
        <v>0</v>
      </c>
      <c r="J159" s="25">
        <f t="shared" si="40"/>
        <v>117.97426</v>
      </c>
      <c r="K159" s="25">
        <f t="shared" si="40"/>
        <v>117.97426</v>
      </c>
      <c r="L159" s="25">
        <f t="shared" si="40"/>
        <v>0</v>
      </c>
      <c r="M159" s="25">
        <f t="shared" si="40"/>
        <v>0</v>
      </c>
      <c r="N159" s="25">
        <f t="shared" si="40"/>
        <v>117.97426</v>
      </c>
    </row>
    <row r="160" spans="1:14" x14ac:dyDescent="0.25">
      <c r="A160" s="97"/>
      <c r="B160" s="92"/>
      <c r="C160" s="93"/>
      <c r="D160" s="16" t="s">
        <v>39</v>
      </c>
      <c r="E160" s="25">
        <f>SUM(F160:I160)</f>
        <v>0</v>
      </c>
      <c r="F160" s="25"/>
      <c r="G160" s="25"/>
      <c r="H160" s="25"/>
      <c r="I160" s="25"/>
      <c r="J160" s="25">
        <f>SUM(K160:M160)</f>
        <v>112.07555000000001</v>
      </c>
      <c r="K160" s="25">
        <v>112.07555000000001</v>
      </c>
      <c r="L160" s="25"/>
      <c r="M160" s="25"/>
      <c r="N160" s="25">
        <f>E160+J160</f>
        <v>112.07555000000001</v>
      </c>
    </row>
    <row r="161" spans="1:14" x14ac:dyDescent="0.25">
      <c r="A161" s="97"/>
      <c r="B161" s="92"/>
      <c r="C161" s="93"/>
      <c r="D161" s="16" t="s">
        <v>33</v>
      </c>
      <c r="E161" s="25">
        <f>SUM(F161:I161)</f>
        <v>0</v>
      </c>
      <c r="F161" s="25"/>
      <c r="G161" s="25"/>
      <c r="H161" s="25"/>
      <c r="I161" s="25"/>
      <c r="J161" s="25">
        <f>SUM(K161:M161)</f>
        <v>5.8987100000000003</v>
      </c>
      <c r="K161" s="25">
        <v>5.8987100000000003</v>
      </c>
      <c r="L161" s="25"/>
      <c r="M161" s="25"/>
      <c r="N161" s="25">
        <f>E161+J161</f>
        <v>5.8987100000000003</v>
      </c>
    </row>
    <row r="162" spans="1:14" x14ac:dyDescent="0.25">
      <c r="A162" s="97"/>
      <c r="B162" s="92"/>
      <c r="C162" s="93"/>
      <c r="D162" s="16" t="s">
        <v>34</v>
      </c>
      <c r="E162" s="25">
        <f>SUM(F162:I162)</f>
        <v>0</v>
      </c>
      <c r="F162" s="25"/>
      <c r="G162" s="25"/>
      <c r="H162" s="25"/>
      <c r="I162" s="25"/>
      <c r="J162" s="25">
        <f>SUM(K162:M162)</f>
        <v>0</v>
      </c>
      <c r="K162" s="25"/>
      <c r="L162" s="25"/>
      <c r="M162" s="25"/>
      <c r="N162" s="25">
        <f>E162+J162</f>
        <v>0</v>
      </c>
    </row>
    <row r="163" spans="1:14" x14ac:dyDescent="0.25">
      <c r="A163" s="98"/>
      <c r="B163" s="94"/>
      <c r="C163" s="95"/>
      <c r="D163" s="16" t="s">
        <v>35</v>
      </c>
      <c r="E163" s="25">
        <f>SUM(F163:I163)</f>
        <v>0</v>
      </c>
      <c r="F163" s="25"/>
      <c r="G163" s="25"/>
      <c r="H163" s="25"/>
      <c r="I163" s="25"/>
      <c r="J163" s="25">
        <f>SUM(K163:M163)</f>
        <v>0</v>
      </c>
      <c r="K163" s="25"/>
      <c r="L163" s="25"/>
      <c r="M163" s="25"/>
      <c r="N163" s="25">
        <f>E163+J163</f>
        <v>0</v>
      </c>
    </row>
    <row r="164" spans="1:14" x14ac:dyDescent="0.25">
      <c r="A164" s="101" t="s">
        <v>74</v>
      </c>
      <c r="B164" s="90" t="s">
        <v>75</v>
      </c>
      <c r="C164" s="91"/>
      <c r="D164" s="16" t="s">
        <v>110</v>
      </c>
      <c r="E164" s="25">
        <f t="shared" ref="E164:N164" si="41">SUM(E165:E168)</f>
        <v>0</v>
      </c>
      <c r="F164" s="25">
        <f t="shared" si="41"/>
        <v>0</v>
      </c>
      <c r="G164" s="25">
        <f t="shared" si="41"/>
        <v>0</v>
      </c>
      <c r="H164" s="25">
        <f t="shared" si="41"/>
        <v>0</v>
      </c>
      <c r="I164" s="25">
        <f t="shared" si="41"/>
        <v>0</v>
      </c>
      <c r="J164" s="25">
        <f t="shared" si="41"/>
        <v>64.749000000000009</v>
      </c>
      <c r="K164" s="25">
        <f t="shared" si="41"/>
        <v>0</v>
      </c>
      <c r="L164" s="25">
        <f t="shared" si="41"/>
        <v>0</v>
      </c>
      <c r="M164" s="25">
        <f t="shared" si="41"/>
        <v>64.749000000000009</v>
      </c>
      <c r="N164" s="25">
        <f t="shared" si="41"/>
        <v>64.749000000000009</v>
      </c>
    </row>
    <row r="165" spans="1:14" x14ac:dyDescent="0.25">
      <c r="A165" s="97"/>
      <c r="B165" s="92"/>
      <c r="C165" s="93"/>
      <c r="D165" s="16" t="s">
        <v>39</v>
      </c>
      <c r="E165" s="25">
        <f>SUM(F165:I165)</f>
        <v>0</v>
      </c>
      <c r="F165" s="25"/>
      <c r="G165" s="25"/>
      <c r="H165" s="25"/>
      <c r="I165" s="25"/>
      <c r="J165" s="25">
        <f>SUM(K165:M165)</f>
        <v>64.555000000000007</v>
      </c>
      <c r="K165" s="25"/>
      <c r="L165" s="25"/>
      <c r="M165" s="25">
        <v>64.555000000000007</v>
      </c>
      <c r="N165" s="25">
        <f>E165+J165</f>
        <v>64.555000000000007</v>
      </c>
    </row>
    <row r="166" spans="1:14" x14ac:dyDescent="0.25">
      <c r="A166" s="97"/>
      <c r="B166" s="92"/>
      <c r="C166" s="93"/>
      <c r="D166" s="16" t="s">
        <v>33</v>
      </c>
      <c r="E166" s="25">
        <f>SUM(F166:I166)</f>
        <v>0</v>
      </c>
      <c r="F166" s="25"/>
      <c r="G166" s="25"/>
      <c r="H166" s="25"/>
      <c r="I166" s="25"/>
      <c r="J166" s="25">
        <f>SUM(K166:M166)</f>
        <v>0.19400000000000001</v>
      </c>
      <c r="K166" s="25"/>
      <c r="L166" s="25"/>
      <c r="M166" s="25">
        <v>0.19400000000000001</v>
      </c>
      <c r="N166" s="25">
        <f>E166+J166</f>
        <v>0.19400000000000001</v>
      </c>
    </row>
    <row r="167" spans="1:14" x14ac:dyDescent="0.25">
      <c r="A167" s="97"/>
      <c r="B167" s="92"/>
      <c r="C167" s="93"/>
      <c r="D167" s="16" t="s">
        <v>34</v>
      </c>
      <c r="E167" s="25">
        <f>SUM(F167:I167)</f>
        <v>0</v>
      </c>
      <c r="F167" s="25"/>
      <c r="G167" s="25"/>
      <c r="H167" s="25"/>
      <c r="I167" s="25"/>
      <c r="J167" s="25">
        <f>SUM(K167:M167)</f>
        <v>0</v>
      </c>
      <c r="K167" s="25"/>
      <c r="L167" s="25"/>
      <c r="M167" s="25"/>
      <c r="N167" s="25">
        <f>E167+J167</f>
        <v>0</v>
      </c>
    </row>
    <row r="168" spans="1:14" x14ac:dyDescent="0.25">
      <c r="A168" s="98"/>
      <c r="B168" s="94"/>
      <c r="C168" s="95"/>
      <c r="D168" s="16" t="s">
        <v>35</v>
      </c>
      <c r="E168" s="25">
        <f>SUM(F168:I168)</f>
        <v>0</v>
      </c>
      <c r="F168" s="25"/>
      <c r="G168" s="25"/>
      <c r="H168" s="25"/>
      <c r="I168" s="25"/>
      <c r="J168" s="25">
        <f>SUM(K168:M168)</f>
        <v>0</v>
      </c>
      <c r="K168" s="25"/>
      <c r="L168" s="25"/>
      <c r="M168" s="25"/>
      <c r="N168" s="25">
        <f>E168+J168</f>
        <v>0</v>
      </c>
    </row>
    <row r="169" spans="1:14" x14ac:dyDescent="0.25">
      <c r="A169" s="101" t="s">
        <v>76</v>
      </c>
      <c r="B169" s="90" t="s">
        <v>77</v>
      </c>
      <c r="C169" s="91"/>
      <c r="D169" s="16" t="s">
        <v>110</v>
      </c>
      <c r="E169" s="25">
        <f t="shared" ref="E169:N169" si="42">SUM(E170:E173)</f>
        <v>0</v>
      </c>
      <c r="F169" s="25">
        <f t="shared" si="42"/>
        <v>0</v>
      </c>
      <c r="G169" s="25">
        <f t="shared" si="42"/>
        <v>0</v>
      </c>
      <c r="H169" s="25">
        <f t="shared" si="42"/>
        <v>0</v>
      </c>
      <c r="I169" s="25">
        <f t="shared" si="42"/>
        <v>0</v>
      </c>
      <c r="J169" s="25">
        <f t="shared" si="42"/>
        <v>95</v>
      </c>
      <c r="K169" s="25">
        <f t="shared" si="42"/>
        <v>0</v>
      </c>
      <c r="L169" s="25">
        <f t="shared" si="42"/>
        <v>0</v>
      </c>
      <c r="M169" s="25">
        <f t="shared" si="42"/>
        <v>95</v>
      </c>
      <c r="N169" s="25">
        <f t="shared" si="42"/>
        <v>95</v>
      </c>
    </row>
    <row r="170" spans="1:14" x14ac:dyDescent="0.25">
      <c r="A170" s="97"/>
      <c r="B170" s="92"/>
      <c r="C170" s="93"/>
      <c r="D170" s="16" t="s">
        <v>39</v>
      </c>
      <c r="E170" s="25">
        <f>SUM(F170:I170)</f>
        <v>0</v>
      </c>
      <c r="F170" s="25"/>
      <c r="G170" s="25"/>
      <c r="H170" s="25"/>
      <c r="I170" s="25"/>
      <c r="J170" s="25">
        <f>SUM(K170:M170)</f>
        <v>94.715000000000003</v>
      </c>
      <c r="K170" s="25"/>
      <c r="L170" s="25"/>
      <c r="M170" s="25">
        <v>94.715000000000003</v>
      </c>
      <c r="N170" s="25">
        <f>E170+J170</f>
        <v>94.715000000000003</v>
      </c>
    </row>
    <row r="171" spans="1:14" x14ac:dyDescent="0.25">
      <c r="A171" s="97"/>
      <c r="B171" s="92"/>
      <c r="C171" s="93"/>
      <c r="D171" s="16" t="s">
        <v>33</v>
      </c>
      <c r="E171" s="25">
        <f>SUM(F171:I171)</f>
        <v>0</v>
      </c>
      <c r="F171" s="25"/>
      <c r="G171" s="25"/>
      <c r="H171" s="25"/>
      <c r="I171" s="25"/>
      <c r="J171" s="25">
        <f>SUM(K171:M171)</f>
        <v>0.28499999999999998</v>
      </c>
      <c r="K171" s="25"/>
      <c r="L171" s="25"/>
      <c r="M171" s="25">
        <v>0.28499999999999998</v>
      </c>
      <c r="N171" s="25">
        <f>E171+J171</f>
        <v>0.28499999999999998</v>
      </c>
    </row>
    <row r="172" spans="1:14" x14ac:dyDescent="0.25">
      <c r="A172" s="97"/>
      <c r="B172" s="92"/>
      <c r="C172" s="93"/>
      <c r="D172" s="16" t="s">
        <v>34</v>
      </c>
      <c r="E172" s="25">
        <f>SUM(F172:I172)</f>
        <v>0</v>
      </c>
      <c r="F172" s="25"/>
      <c r="G172" s="25"/>
      <c r="H172" s="25"/>
      <c r="I172" s="25"/>
      <c r="J172" s="25">
        <f>SUM(K172:M172)</f>
        <v>0</v>
      </c>
      <c r="K172" s="25"/>
      <c r="L172" s="25"/>
      <c r="M172" s="25"/>
      <c r="N172" s="25">
        <f>E172+J172</f>
        <v>0</v>
      </c>
    </row>
    <row r="173" spans="1:14" x14ac:dyDescent="0.25">
      <c r="A173" s="98"/>
      <c r="B173" s="94"/>
      <c r="C173" s="95"/>
      <c r="D173" s="16" t="s">
        <v>35</v>
      </c>
      <c r="E173" s="25">
        <f>SUM(F173:I173)</f>
        <v>0</v>
      </c>
      <c r="F173" s="25"/>
      <c r="G173" s="25"/>
      <c r="H173" s="25"/>
      <c r="I173" s="25"/>
      <c r="J173" s="25">
        <f>SUM(K173:M173)</f>
        <v>0</v>
      </c>
      <c r="K173" s="25"/>
      <c r="L173" s="25"/>
      <c r="M173" s="25"/>
      <c r="N173" s="25">
        <f>E173+J173</f>
        <v>0</v>
      </c>
    </row>
    <row r="174" spans="1:14" x14ac:dyDescent="0.25">
      <c r="A174" s="101" t="s">
        <v>78</v>
      </c>
      <c r="B174" s="90" t="s">
        <v>79</v>
      </c>
      <c r="C174" s="91"/>
      <c r="D174" s="16" t="s">
        <v>110</v>
      </c>
      <c r="E174" s="25">
        <f t="shared" ref="E174:N174" si="43">SUM(E175:E178)</f>
        <v>0</v>
      </c>
      <c r="F174" s="25">
        <f t="shared" si="43"/>
        <v>0</v>
      </c>
      <c r="G174" s="25">
        <f t="shared" si="43"/>
        <v>0</v>
      </c>
      <c r="H174" s="25">
        <f t="shared" si="43"/>
        <v>0</v>
      </c>
      <c r="I174" s="25">
        <f t="shared" si="43"/>
        <v>0</v>
      </c>
      <c r="J174" s="25">
        <f t="shared" si="43"/>
        <v>0</v>
      </c>
      <c r="K174" s="25">
        <f t="shared" si="43"/>
        <v>0</v>
      </c>
      <c r="L174" s="25">
        <f t="shared" si="43"/>
        <v>0</v>
      </c>
      <c r="M174" s="25">
        <f t="shared" si="43"/>
        <v>0</v>
      </c>
      <c r="N174" s="25">
        <f t="shared" si="43"/>
        <v>0</v>
      </c>
    </row>
    <row r="175" spans="1:14" x14ac:dyDescent="0.25">
      <c r="A175" s="97"/>
      <c r="B175" s="92"/>
      <c r="C175" s="93"/>
      <c r="D175" s="16" t="s">
        <v>39</v>
      </c>
      <c r="E175" s="25">
        <f>SUM(F175:I175)</f>
        <v>0</v>
      </c>
      <c r="F175" s="25"/>
      <c r="G175" s="25"/>
      <c r="H175" s="25"/>
      <c r="I175" s="25"/>
      <c r="J175" s="25">
        <f>SUM(K175:M175)</f>
        <v>0</v>
      </c>
      <c r="K175" s="25"/>
      <c r="L175" s="25"/>
      <c r="M175" s="25"/>
      <c r="N175" s="25">
        <f>E175+J175</f>
        <v>0</v>
      </c>
    </row>
    <row r="176" spans="1:14" x14ac:dyDescent="0.25">
      <c r="A176" s="97"/>
      <c r="B176" s="92"/>
      <c r="C176" s="93"/>
      <c r="D176" s="16" t="s">
        <v>33</v>
      </c>
      <c r="E176" s="25">
        <f>SUM(F176:I176)</f>
        <v>0</v>
      </c>
      <c r="F176" s="25"/>
      <c r="G176" s="25"/>
      <c r="H176" s="25"/>
      <c r="I176" s="25"/>
      <c r="J176" s="25">
        <f>SUM(K176:M176)</f>
        <v>0</v>
      </c>
      <c r="K176" s="25"/>
      <c r="L176" s="25"/>
      <c r="M176" s="25"/>
      <c r="N176" s="25">
        <f>E176+J176</f>
        <v>0</v>
      </c>
    </row>
    <row r="177" spans="1:14" x14ac:dyDescent="0.25">
      <c r="A177" s="97"/>
      <c r="B177" s="92"/>
      <c r="C177" s="93"/>
      <c r="D177" s="16" t="s">
        <v>34</v>
      </c>
      <c r="E177" s="25">
        <f>SUM(F177:I177)</f>
        <v>0</v>
      </c>
      <c r="F177" s="25"/>
      <c r="G177" s="25"/>
      <c r="H177" s="25"/>
      <c r="I177" s="25"/>
      <c r="J177" s="25">
        <f>SUM(K177:M177)</f>
        <v>0</v>
      </c>
      <c r="K177" s="25"/>
      <c r="L177" s="25"/>
      <c r="M177" s="25"/>
      <c r="N177" s="25">
        <f>E177+J177</f>
        <v>0</v>
      </c>
    </row>
    <row r="178" spans="1:14" x14ac:dyDescent="0.25">
      <c r="A178" s="98"/>
      <c r="B178" s="94"/>
      <c r="C178" s="95"/>
      <c r="D178" s="16" t="s">
        <v>35</v>
      </c>
      <c r="E178" s="25">
        <f>SUM(F178:I178)</f>
        <v>0</v>
      </c>
      <c r="F178" s="25"/>
      <c r="G178" s="25"/>
      <c r="H178" s="25"/>
      <c r="I178" s="25"/>
      <c r="J178" s="25">
        <f>SUM(K178:M178)</f>
        <v>0</v>
      </c>
      <c r="K178" s="25"/>
      <c r="L178" s="25"/>
      <c r="M178" s="25"/>
      <c r="N178" s="25">
        <f>E178+J178</f>
        <v>0</v>
      </c>
    </row>
    <row r="179" spans="1:14" x14ac:dyDescent="0.25">
      <c r="A179" s="101" t="s">
        <v>80</v>
      </c>
      <c r="B179" s="90" t="s">
        <v>81</v>
      </c>
      <c r="C179" s="91"/>
      <c r="D179" s="16" t="s">
        <v>110</v>
      </c>
      <c r="E179" s="25">
        <f t="shared" ref="E179:N179" si="44">SUM(E180:E183)</f>
        <v>0</v>
      </c>
      <c r="F179" s="25">
        <f t="shared" si="44"/>
        <v>0</v>
      </c>
      <c r="G179" s="25">
        <f t="shared" si="44"/>
        <v>0</v>
      </c>
      <c r="H179" s="25">
        <f t="shared" si="44"/>
        <v>0</v>
      </c>
      <c r="I179" s="25">
        <f t="shared" si="44"/>
        <v>0</v>
      </c>
      <c r="J179" s="25">
        <f t="shared" si="44"/>
        <v>64.749000000000009</v>
      </c>
      <c r="K179" s="25">
        <f t="shared" si="44"/>
        <v>0</v>
      </c>
      <c r="L179" s="25">
        <f t="shared" si="44"/>
        <v>64.749000000000009</v>
      </c>
      <c r="M179" s="25">
        <f t="shared" si="44"/>
        <v>0</v>
      </c>
      <c r="N179" s="25">
        <f t="shared" si="44"/>
        <v>64.749000000000009</v>
      </c>
    </row>
    <row r="180" spans="1:14" x14ac:dyDescent="0.25">
      <c r="A180" s="97"/>
      <c r="B180" s="92"/>
      <c r="C180" s="93"/>
      <c r="D180" s="16" t="s">
        <v>39</v>
      </c>
      <c r="E180" s="25">
        <f>SUM(F180:I180)</f>
        <v>0</v>
      </c>
      <c r="F180" s="25"/>
      <c r="G180" s="25"/>
      <c r="H180" s="25"/>
      <c r="I180" s="25"/>
      <c r="J180" s="25">
        <f>SUM(K180:M180)</f>
        <v>64.555000000000007</v>
      </c>
      <c r="K180" s="25"/>
      <c r="L180" s="25">
        <v>64.555000000000007</v>
      </c>
      <c r="M180" s="25"/>
      <c r="N180" s="25">
        <f>E180+J180</f>
        <v>64.555000000000007</v>
      </c>
    </row>
    <row r="181" spans="1:14" x14ac:dyDescent="0.25">
      <c r="A181" s="97"/>
      <c r="B181" s="92"/>
      <c r="C181" s="93"/>
      <c r="D181" s="16" t="s">
        <v>33</v>
      </c>
      <c r="E181" s="25">
        <f>SUM(F181:I181)</f>
        <v>0</v>
      </c>
      <c r="F181" s="25"/>
      <c r="G181" s="25"/>
      <c r="H181" s="25"/>
      <c r="I181" s="25"/>
      <c r="J181" s="25">
        <f>SUM(K181:M181)</f>
        <v>0.19400000000000001</v>
      </c>
      <c r="K181" s="25"/>
      <c r="L181" s="25">
        <v>0.19400000000000001</v>
      </c>
      <c r="M181" s="25"/>
      <c r="N181" s="25">
        <f>E181+J181</f>
        <v>0.19400000000000001</v>
      </c>
    </row>
    <row r="182" spans="1:14" x14ac:dyDescent="0.25">
      <c r="A182" s="97"/>
      <c r="B182" s="92"/>
      <c r="C182" s="93"/>
      <c r="D182" s="16" t="s">
        <v>34</v>
      </c>
      <c r="E182" s="25">
        <f>SUM(F182:I182)</f>
        <v>0</v>
      </c>
      <c r="F182" s="25"/>
      <c r="G182" s="25"/>
      <c r="H182" s="25"/>
      <c r="I182" s="25"/>
      <c r="J182" s="25">
        <f>SUM(K182:M182)</f>
        <v>0</v>
      </c>
      <c r="K182" s="25"/>
      <c r="L182" s="25"/>
      <c r="M182" s="25"/>
      <c r="N182" s="25">
        <f>E182+J182</f>
        <v>0</v>
      </c>
    </row>
    <row r="183" spans="1:14" x14ac:dyDescent="0.25">
      <c r="A183" s="98"/>
      <c r="B183" s="94"/>
      <c r="C183" s="95"/>
      <c r="D183" s="16" t="s">
        <v>35</v>
      </c>
      <c r="E183" s="25">
        <f>SUM(F183:I183)</f>
        <v>0</v>
      </c>
      <c r="F183" s="25"/>
      <c r="G183" s="25"/>
      <c r="H183" s="25"/>
      <c r="I183" s="25"/>
      <c r="J183" s="25">
        <f>SUM(K183:M183)</f>
        <v>0</v>
      </c>
      <c r="K183" s="25"/>
      <c r="L183" s="25"/>
      <c r="M183" s="25"/>
      <c r="N183" s="25">
        <f>E183+J183</f>
        <v>0</v>
      </c>
    </row>
    <row r="184" spans="1:14" x14ac:dyDescent="0.25">
      <c r="A184" s="101" t="s">
        <v>82</v>
      </c>
      <c r="B184" s="90" t="s">
        <v>83</v>
      </c>
      <c r="C184" s="91"/>
      <c r="D184" s="16" t="s">
        <v>110</v>
      </c>
      <c r="E184" s="25">
        <f t="shared" ref="E184:N184" si="45">SUM(E185:E188)</f>
        <v>0</v>
      </c>
      <c r="F184" s="25">
        <f t="shared" si="45"/>
        <v>0</v>
      </c>
      <c r="G184" s="25">
        <f t="shared" si="45"/>
        <v>0</v>
      </c>
      <c r="H184" s="25">
        <f t="shared" si="45"/>
        <v>0</v>
      </c>
      <c r="I184" s="25">
        <f t="shared" si="45"/>
        <v>0</v>
      </c>
      <c r="J184" s="25">
        <f t="shared" si="45"/>
        <v>64.749000000000009</v>
      </c>
      <c r="K184" s="25">
        <f t="shared" si="45"/>
        <v>0</v>
      </c>
      <c r="L184" s="25">
        <f t="shared" si="45"/>
        <v>0</v>
      </c>
      <c r="M184" s="25">
        <f t="shared" si="45"/>
        <v>64.749000000000009</v>
      </c>
      <c r="N184" s="25">
        <f t="shared" si="45"/>
        <v>64.749000000000009</v>
      </c>
    </row>
    <row r="185" spans="1:14" x14ac:dyDescent="0.25">
      <c r="A185" s="97"/>
      <c r="B185" s="92"/>
      <c r="C185" s="93"/>
      <c r="D185" s="16" t="s">
        <v>39</v>
      </c>
      <c r="E185" s="25">
        <f>SUM(F185:I185)</f>
        <v>0</v>
      </c>
      <c r="F185" s="25"/>
      <c r="G185" s="25"/>
      <c r="H185" s="25"/>
      <c r="I185" s="25"/>
      <c r="J185" s="25">
        <f>SUM(K185:M185)</f>
        <v>64.555000000000007</v>
      </c>
      <c r="K185" s="25"/>
      <c r="L185" s="25"/>
      <c r="M185" s="25">
        <v>64.555000000000007</v>
      </c>
      <c r="N185" s="25">
        <f>E185+J185</f>
        <v>64.555000000000007</v>
      </c>
    </row>
    <row r="186" spans="1:14" x14ac:dyDescent="0.25">
      <c r="A186" s="97"/>
      <c r="B186" s="92"/>
      <c r="C186" s="93"/>
      <c r="D186" s="16" t="s">
        <v>33</v>
      </c>
      <c r="E186" s="25">
        <f>SUM(F186:I186)</f>
        <v>0</v>
      </c>
      <c r="F186" s="25"/>
      <c r="G186" s="25"/>
      <c r="H186" s="25"/>
      <c r="I186" s="25"/>
      <c r="J186" s="25">
        <f>SUM(K186:M186)</f>
        <v>0.19400000000000001</v>
      </c>
      <c r="K186" s="25"/>
      <c r="L186" s="25"/>
      <c r="M186" s="25">
        <v>0.19400000000000001</v>
      </c>
      <c r="N186" s="25">
        <f>E186+J186</f>
        <v>0.19400000000000001</v>
      </c>
    </row>
    <row r="187" spans="1:14" x14ac:dyDescent="0.25">
      <c r="A187" s="97"/>
      <c r="B187" s="92"/>
      <c r="C187" s="93"/>
      <c r="D187" s="16" t="s">
        <v>34</v>
      </c>
      <c r="E187" s="25">
        <f>SUM(F187:I187)</f>
        <v>0</v>
      </c>
      <c r="F187" s="25"/>
      <c r="G187" s="25"/>
      <c r="H187" s="25"/>
      <c r="I187" s="25"/>
      <c r="J187" s="25">
        <f>SUM(K187:M187)</f>
        <v>0</v>
      </c>
      <c r="K187" s="25"/>
      <c r="L187" s="25"/>
      <c r="M187" s="25"/>
      <c r="N187" s="25">
        <f>E187+J187</f>
        <v>0</v>
      </c>
    </row>
    <row r="188" spans="1:14" x14ac:dyDescent="0.25">
      <c r="A188" s="98"/>
      <c r="B188" s="94"/>
      <c r="C188" s="95"/>
      <c r="D188" s="16" t="s">
        <v>35</v>
      </c>
      <c r="E188" s="25">
        <f>SUM(F188:I188)</f>
        <v>0</v>
      </c>
      <c r="F188" s="25"/>
      <c r="G188" s="25"/>
      <c r="H188" s="25"/>
      <c r="I188" s="25"/>
      <c r="J188" s="25">
        <f>SUM(K188:M188)</f>
        <v>0</v>
      </c>
      <c r="K188" s="25"/>
      <c r="L188" s="25"/>
      <c r="M188" s="25"/>
      <c r="N188" s="25">
        <f>E188+J188</f>
        <v>0</v>
      </c>
    </row>
    <row r="189" spans="1:14" x14ac:dyDescent="0.25">
      <c r="A189" s="101" t="s">
        <v>84</v>
      </c>
      <c r="B189" s="90" t="s">
        <v>85</v>
      </c>
      <c r="C189" s="91"/>
      <c r="D189" s="16" t="s">
        <v>110</v>
      </c>
      <c r="E189" s="25">
        <f t="shared" ref="E189:N189" si="46">SUM(E190:E193)</f>
        <v>0</v>
      </c>
      <c r="F189" s="25">
        <f t="shared" si="46"/>
        <v>0</v>
      </c>
      <c r="G189" s="25">
        <f t="shared" si="46"/>
        <v>0</v>
      </c>
      <c r="H189" s="25">
        <f t="shared" si="46"/>
        <v>0</v>
      </c>
      <c r="I189" s="25">
        <f t="shared" si="46"/>
        <v>0</v>
      </c>
      <c r="J189" s="25">
        <f t="shared" si="46"/>
        <v>31.236000000000001</v>
      </c>
      <c r="K189" s="25">
        <f t="shared" si="46"/>
        <v>0</v>
      </c>
      <c r="L189" s="25">
        <f t="shared" si="46"/>
        <v>0</v>
      </c>
      <c r="M189" s="25">
        <f t="shared" si="46"/>
        <v>31.236000000000001</v>
      </c>
      <c r="N189" s="25">
        <f t="shared" si="46"/>
        <v>31.236000000000001</v>
      </c>
    </row>
    <row r="190" spans="1:14" x14ac:dyDescent="0.25">
      <c r="A190" s="97"/>
      <c r="B190" s="92"/>
      <c r="C190" s="93"/>
      <c r="D190" s="16" t="s">
        <v>39</v>
      </c>
      <c r="E190" s="25">
        <f>SUM(F190:I190)</f>
        <v>0</v>
      </c>
      <c r="F190" s="25"/>
      <c r="G190" s="25"/>
      <c r="H190" s="25"/>
      <c r="I190" s="25"/>
      <c r="J190" s="25">
        <f>SUM(K190:M190)</f>
        <v>9.2999999999999999E-2</v>
      </c>
      <c r="K190" s="25"/>
      <c r="L190" s="25"/>
      <c r="M190" s="25">
        <v>9.2999999999999999E-2</v>
      </c>
      <c r="N190" s="25">
        <f>E190+J190</f>
        <v>9.2999999999999999E-2</v>
      </c>
    </row>
    <row r="191" spans="1:14" x14ac:dyDescent="0.25">
      <c r="A191" s="97"/>
      <c r="B191" s="92"/>
      <c r="C191" s="93"/>
      <c r="D191" s="16" t="s">
        <v>33</v>
      </c>
      <c r="E191" s="25">
        <f>SUM(F191:I191)</f>
        <v>0</v>
      </c>
      <c r="F191" s="25"/>
      <c r="G191" s="25"/>
      <c r="H191" s="25"/>
      <c r="I191" s="25"/>
      <c r="J191" s="25">
        <f>SUM(K191:M191)</f>
        <v>31.143000000000001</v>
      </c>
      <c r="K191" s="25"/>
      <c r="L191" s="25"/>
      <c r="M191" s="25">
        <v>31.143000000000001</v>
      </c>
      <c r="N191" s="25">
        <f>E191+J191</f>
        <v>31.143000000000001</v>
      </c>
    </row>
    <row r="192" spans="1:14" x14ac:dyDescent="0.25">
      <c r="A192" s="97"/>
      <c r="B192" s="92"/>
      <c r="C192" s="93"/>
      <c r="D192" s="16" t="s">
        <v>34</v>
      </c>
      <c r="E192" s="25">
        <f>SUM(F192:I192)</f>
        <v>0</v>
      </c>
      <c r="F192" s="25"/>
      <c r="G192" s="25"/>
      <c r="H192" s="25"/>
      <c r="I192" s="25"/>
      <c r="J192" s="25">
        <f>SUM(K192:M192)</f>
        <v>0</v>
      </c>
      <c r="K192" s="25"/>
      <c r="L192" s="25"/>
      <c r="M192" s="25"/>
      <c r="N192" s="25">
        <f>E192+J192</f>
        <v>0</v>
      </c>
    </row>
    <row r="193" spans="1:14" x14ac:dyDescent="0.25">
      <c r="A193" s="98"/>
      <c r="B193" s="94"/>
      <c r="C193" s="95"/>
      <c r="D193" s="16" t="s">
        <v>35</v>
      </c>
      <c r="E193" s="25">
        <f>SUM(F193:I193)</f>
        <v>0</v>
      </c>
      <c r="F193" s="25"/>
      <c r="G193" s="25"/>
      <c r="H193" s="25"/>
      <c r="I193" s="25"/>
      <c r="J193" s="25">
        <f>SUM(K193:M193)</f>
        <v>0</v>
      </c>
      <c r="K193" s="25"/>
      <c r="L193" s="25"/>
      <c r="M193" s="25"/>
      <c r="N193" s="25">
        <f>E193+J193</f>
        <v>0</v>
      </c>
    </row>
    <row r="194" spans="1:14" x14ac:dyDescent="0.25">
      <c r="A194" s="101" t="s">
        <v>86</v>
      </c>
      <c r="B194" s="90" t="s">
        <v>14</v>
      </c>
      <c r="C194" s="91"/>
      <c r="D194" s="16" t="s">
        <v>110</v>
      </c>
      <c r="E194" s="25">
        <f t="shared" ref="E194:N194" si="47">SUM(E195:E198)</f>
        <v>18.753</v>
      </c>
      <c r="F194" s="25">
        <f t="shared" si="47"/>
        <v>0</v>
      </c>
      <c r="G194" s="25">
        <f t="shared" si="47"/>
        <v>0</v>
      </c>
      <c r="H194" s="25">
        <f t="shared" si="47"/>
        <v>0</v>
      </c>
      <c r="I194" s="25">
        <f t="shared" si="47"/>
        <v>18.753</v>
      </c>
      <c r="J194" s="25">
        <f t="shared" si="47"/>
        <v>21.700000000000003</v>
      </c>
      <c r="K194" s="25">
        <f t="shared" si="47"/>
        <v>0</v>
      </c>
      <c r="L194" s="25">
        <f t="shared" si="47"/>
        <v>21.700000000000003</v>
      </c>
      <c r="M194" s="25">
        <f t="shared" si="47"/>
        <v>0</v>
      </c>
      <c r="N194" s="25">
        <f t="shared" si="47"/>
        <v>40.453000000000003</v>
      </c>
    </row>
    <row r="195" spans="1:14" x14ac:dyDescent="0.25">
      <c r="A195" s="97"/>
      <c r="B195" s="92"/>
      <c r="C195" s="93"/>
      <c r="D195" s="16" t="s">
        <v>39</v>
      </c>
      <c r="E195" s="25">
        <f>SUM(F195:I195)</f>
        <v>18.753</v>
      </c>
      <c r="F195" s="25">
        <f>F200+F205+F210+F215+F220+F225+F230+F235+F240+F245</f>
        <v>0</v>
      </c>
      <c r="G195" s="25">
        <f>G200+G205+G210+G215+G220+G225+G230+G235+G240+G245</f>
        <v>0</v>
      </c>
      <c r="H195" s="25">
        <f>H200+H205+H210+H215+H220+H225+H230+H235+H240+H245</f>
        <v>0</v>
      </c>
      <c r="I195" s="25">
        <f>I200+I205+I210+I215+I220+I225+I230+I235+I240+I245</f>
        <v>18.753</v>
      </c>
      <c r="J195" s="25">
        <f>SUM(K195:M195)</f>
        <v>21.700000000000003</v>
      </c>
      <c r="K195" s="25">
        <f>K200+K205+K210+K215+K220+K225+K230+K235+K240+K245</f>
        <v>0</v>
      </c>
      <c r="L195" s="25">
        <f>L200+L205+L210+L215+L220+L225+L230+L235+L240+L245</f>
        <v>21.700000000000003</v>
      </c>
      <c r="M195" s="25">
        <f>M200+M205+M210+M215+M220+M225+M230+M235+M240+M245</f>
        <v>0</v>
      </c>
      <c r="N195" s="25">
        <f>E195+J195</f>
        <v>40.453000000000003</v>
      </c>
    </row>
    <row r="196" spans="1:14" x14ac:dyDescent="0.25">
      <c r="A196" s="97"/>
      <c r="B196" s="92"/>
      <c r="C196" s="93"/>
      <c r="D196" s="16" t="s">
        <v>33</v>
      </c>
      <c r="E196" s="25">
        <f>SUM(F196:I196)</f>
        <v>0</v>
      </c>
      <c r="F196" s="25">
        <f>F201+F206+F211+F216+F221+F226+F231+F236+F241+F246</f>
        <v>0</v>
      </c>
      <c r="G196" s="25"/>
      <c r="H196" s="25"/>
      <c r="I196" s="25"/>
      <c r="J196" s="25">
        <f>SUM(K196:M196)</f>
        <v>0</v>
      </c>
      <c r="K196" s="25"/>
      <c r="L196" s="25"/>
      <c r="M196" s="25"/>
      <c r="N196" s="25">
        <f>E196+J196</f>
        <v>0</v>
      </c>
    </row>
    <row r="197" spans="1:14" x14ac:dyDescent="0.25">
      <c r="A197" s="97"/>
      <c r="B197" s="92"/>
      <c r="C197" s="93"/>
      <c r="D197" s="16" t="s">
        <v>34</v>
      </c>
      <c r="E197" s="25">
        <f>SUM(F197:I197)</f>
        <v>0</v>
      </c>
      <c r="F197" s="25">
        <f>F202+F207+F212+F217+F222+F227+F232+F237+F242+F247</f>
        <v>0</v>
      </c>
      <c r="G197" s="25"/>
      <c r="H197" s="25"/>
      <c r="I197" s="25"/>
      <c r="J197" s="25">
        <f>SUM(K197:M197)</f>
        <v>0</v>
      </c>
      <c r="K197" s="25"/>
      <c r="L197" s="25"/>
      <c r="M197" s="25"/>
      <c r="N197" s="25">
        <f>E197+J197</f>
        <v>0</v>
      </c>
    </row>
    <row r="198" spans="1:14" x14ac:dyDescent="0.25">
      <c r="A198" s="98"/>
      <c r="B198" s="94"/>
      <c r="C198" s="95"/>
      <c r="D198" s="16" t="s">
        <v>35</v>
      </c>
      <c r="E198" s="25">
        <f>SUM(F198:I198)</f>
        <v>0</v>
      </c>
      <c r="F198" s="25">
        <f>F203+F208+F213+F218+F223+F228+F233+F238+F243+F248</f>
        <v>0</v>
      </c>
      <c r="G198" s="25"/>
      <c r="H198" s="25"/>
      <c r="I198" s="25"/>
      <c r="J198" s="25">
        <f>SUM(K198:M198)</f>
        <v>0</v>
      </c>
      <c r="K198" s="25"/>
      <c r="L198" s="25"/>
      <c r="M198" s="25"/>
      <c r="N198" s="25">
        <f>E198+J198</f>
        <v>0</v>
      </c>
    </row>
    <row r="199" spans="1:14" x14ac:dyDescent="0.25">
      <c r="A199" s="101" t="s">
        <v>87</v>
      </c>
      <c r="B199" s="90" t="s">
        <v>88</v>
      </c>
      <c r="C199" s="91"/>
      <c r="D199" s="16" t="s">
        <v>110</v>
      </c>
      <c r="E199" s="25">
        <f t="shared" ref="E199:N199" si="48">SUM(E200:E203)</f>
        <v>6.2510000000000003</v>
      </c>
      <c r="F199" s="25">
        <f t="shared" si="48"/>
        <v>0</v>
      </c>
      <c r="G199" s="25">
        <f t="shared" si="48"/>
        <v>0</v>
      </c>
      <c r="H199" s="25">
        <f t="shared" si="48"/>
        <v>0</v>
      </c>
      <c r="I199" s="25">
        <f t="shared" si="48"/>
        <v>6.2510000000000003</v>
      </c>
      <c r="J199" s="25">
        <f t="shared" si="48"/>
        <v>0</v>
      </c>
      <c r="K199" s="25">
        <f t="shared" si="48"/>
        <v>0</v>
      </c>
      <c r="L199" s="25">
        <f t="shared" si="48"/>
        <v>0</v>
      </c>
      <c r="M199" s="25">
        <f t="shared" si="48"/>
        <v>0</v>
      </c>
      <c r="N199" s="25">
        <f t="shared" si="48"/>
        <v>6.2510000000000003</v>
      </c>
    </row>
    <row r="200" spans="1:14" x14ac:dyDescent="0.25">
      <c r="A200" s="97"/>
      <c r="B200" s="92"/>
      <c r="C200" s="93"/>
      <c r="D200" s="16" t="s">
        <v>39</v>
      </c>
      <c r="E200" s="25">
        <f>SUM(F200:I200)</f>
        <v>6.2510000000000003</v>
      </c>
      <c r="F200" s="25"/>
      <c r="G200" s="25"/>
      <c r="H200" s="25"/>
      <c r="I200" s="25">
        <v>6.2510000000000003</v>
      </c>
      <c r="J200" s="25">
        <f>SUM(K200:M200)</f>
        <v>0</v>
      </c>
      <c r="K200" s="25"/>
      <c r="L200" s="25"/>
      <c r="M200" s="25"/>
      <c r="N200" s="25">
        <f>E200+J200</f>
        <v>6.2510000000000003</v>
      </c>
    </row>
    <row r="201" spans="1:14" x14ac:dyDescent="0.25">
      <c r="A201" s="97"/>
      <c r="B201" s="92"/>
      <c r="C201" s="93"/>
      <c r="D201" s="16" t="s">
        <v>33</v>
      </c>
      <c r="E201" s="25">
        <f>SUM(F201:I201)</f>
        <v>0</v>
      </c>
      <c r="F201" s="25"/>
      <c r="G201" s="25"/>
      <c r="H201" s="25"/>
      <c r="I201" s="25"/>
      <c r="J201" s="25">
        <f>SUM(K201:M201)</f>
        <v>0</v>
      </c>
      <c r="K201" s="25"/>
      <c r="L201" s="25"/>
      <c r="M201" s="25"/>
      <c r="N201" s="25">
        <f>E201+J201</f>
        <v>0</v>
      </c>
    </row>
    <row r="202" spans="1:14" x14ac:dyDescent="0.25">
      <c r="A202" s="97"/>
      <c r="B202" s="92"/>
      <c r="C202" s="93"/>
      <c r="D202" s="16" t="s">
        <v>34</v>
      </c>
      <c r="E202" s="25">
        <f>SUM(F202:I202)</f>
        <v>0</v>
      </c>
      <c r="F202" s="25"/>
      <c r="G202" s="25"/>
      <c r="H202" s="25"/>
      <c r="I202" s="25"/>
      <c r="J202" s="25">
        <f>SUM(K202:M202)</f>
        <v>0</v>
      </c>
      <c r="K202" s="25"/>
      <c r="L202" s="25"/>
      <c r="M202" s="25"/>
      <c r="N202" s="25">
        <f>E202+J202</f>
        <v>0</v>
      </c>
    </row>
    <row r="203" spans="1:14" x14ac:dyDescent="0.25">
      <c r="A203" s="98"/>
      <c r="B203" s="94"/>
      <c r="C203" s="95"/>
      <c r="D203" s="16" t="s">
        <v>35</v>
      </c>
      <c r="E203" s="25">
        <f>SUM(F203:I203)</f>
        <v>0</v>
      </c>
      <c r="F203" s="25"/>
      <c r="G203" s="25"/>
      <c r="H203" s="25"/>
      <c r="I203" s="25"/>
      <c r="J203" s="25">
        <f>SUM(K203:M203)</f>
        <v>0</v>
      </c>
      <c r="K203" s="25"/>
      <c r="L203" s="25"/>
      <c r="M203" s="25"/>
      <c r="N203" s="25">
        <f>E203+J203</f>
        <v>0</v>
      </c>
    </row>
    <row r="204" spans="1:14" x14ac:dyDescent="0.25">
      <c r="A204" s="101" t="s">
        <v>89</v>
      </c>
      <c r="B204" s="90" t="s">
        <v>90</v>
      </c>
      <c r="C204" s="91"/>
      <c r="D204" s="16" t="s">
        <v>110</v>
      </c>
      <c r="E204" s="25">
        <f t="shared" ref="E204:N204" si="49">SUM(E205:E208)</f>
        <v>0</v>
      </c>
      <c r="F204" s="25">
        <f t="shared" si="49"/>
        <v>0</v>
      </c>
      <c r="G204" s="25">
        <f t="shared" si="49"/>
        <v>0</v>
      </c>
      <c r="H204" s="25">
        <f t="shared" si="49"/>
        <v>0</v>
      </c>
      <c r="I204" s="25">
        <f t="shared" si="49"/>
        <v>0</v>
      </c>
      <c r="J204" s="25">
        <f t="shared" si="49"/>
        <v>3.1</v>
      </c>
      <c r="K204" s="25">
        <f t="shared" si="49"/>
        <v>0</v>
      </c>
      <c r="L204" s="25">
        <f t="shared" si="49"/>
        <v>3.1</v>
      </c>
      <c r="M204" s="25">
        <f t="shared" si="49"/>
        <v>0</v>
      </c>
      <c r="N204" s="25">
        <f t="shared" si="49"/>
        <v>3.1</v>
      </c>
    </row>
    <row r="205" spans="1:14" x14ac:dyDescent="0.25">
      <c r="A205" s="97"/>
      <c r="B205" s="92"/>
      <c r="C205" s="93"/>
      <c r="D205" s="16" t="s">
        <v>39</v>
      </c>
      <c r="E205" s="25">
        <f>SUM(F205:I205)</f>
        <v>0</v>
      </c>
      <c r="F205" s="25"/>
      <c r="G205" s="25"/>
      <c r="H205" s="25"/>
      <c r="I205" s="25"/>
      <c r="J205" s="25">
        <f>SUM(K205:M205)</f>
        <v>3.1</v>
      </c>
      <c r="K205" s="25"/>
      <c r="L205" s="25">
        <v>3.1</v>
      </c>
      <c r="M205" s="25"/>
      <c r="N205" s="25">
        <f>E205+J205</f>
        <v>3.1</v>
      </c>
    </row>
    <row r="206" spans="1:14" x14ac:dyDescent="0.25">
      <c r="A206" s="97"/>
      <c r="B206" s="92"/>
      <c r="C206" s="93"/>
      <c r="D206" s="16" t="s">
        <v>33</v>
      </c>
      <c r="E206" s="25">
        <f>SUM(F206:I206)</f>
        <v>0</v>
      </c>
      <c r="F206" s="25"/>
      <c r="G206" s="25"/>
      <c r="H206" s="25"/>
      <c r="I206" s="25"/>
      <c r="J206" s="25">
        <f>SUM(K206:M206)</f>
        <v>0</v>
      </c>
      <c r="K206" s="25"/>
      <c r="L206" s="25"/>
      <c r="M206" s="25"/>
      <c r="N206" s="25">
        <f>E206+J206</f>
        <v>0</v>
      </c>
    </row>
    <row r="207" spans="1:14" x14ac:dyDescent="0.25">
      <c r="A207" s="97"/>
      <c r="B207" s="92"/>
      <c r="C207" s="93"/>
      <c r="D207" s="16" t="s">
        <v>34</v>
      </c>
      <c r="E207" s="25">
        <f>SUM(F207:I207)</f>
        <v>0</v>
      </c>
      <c r="F207" s="25"/>
      <c r="G207" s="25"/>
      <c r="H207" s="25"/>
      <c r="I207" s="25"/>
      <c r="J207" s="25">
        <f>SUM(K207:M207)</f>
        <v>0</v>
      </c>
      <c r="K207" s="25"/>
      <c r="L207" s="25"/>
      <c r="M207" s="25"/>
      <c r="N207" s="25">
        <f>E207+J207</f>
        <v>0</v>
      </c>
    </row>
    <row r="208" spans="1:14" x14ac:dyDescent="0.25">
      <c r="A208" s="98"/>
      <c r="B208" s="94"/>
      <c r="C208" s="95"/>
      <c r="D208" s="16" t="s">
        <v>35</v>
      </c>
      <c r="E208" s="25">
        <f>SUM(F208:I208)</f>
        <v>0</v>
      </c>
      <c r="F208" s="25"/>
      <c r="G208" s="25"/>
      <c r="H208" s="25"/>
      <c r="I208" s="25"/>
      <c r="J208" s="25">
        <f>SUM(K208:M208)</f>
        <v>0</v>
      </c>
      <c r="K208" s="25"/>
      <c r="L208" s="25"/>
      <c r="M208" s="25"/>
      <c r="N208" s="25">
        <f>E208+J208</f>
        <v>0</v>
      </c>
    </row>
    <row r="209" spans="1:14" x14ac:dyDescent="0.25">
      <c r="A209" s="101" t="s">
        <v>91</v>
      </c>
      <c r="B209" s="90" t="s">
        <v>92</v>
      </c>
      <c r="C209" s="91"/>
      <c r="D209" s="16" t="s">
        <v>110</v>
      </c>
      <c r="E209" s="25">
        <f t="shared" ref="E209:N209" si="50">SUM(E210:E213)</f>
        <v>0</v>
      </c>
      <c r="F209" s="25">
        <f t="shared" si="50"/>
        <v>0</v>
      </c>
      <c r="G209" s="25">
        <f t="shared" si="50"/>
        <v>0</v>
      </c>
      <c r="H209" s="25">
        <f t="shared" si="50"/>
        <v>0</v>
      </c>
      <c r="I209" s="25">
        <f t="shared" si="50"/>
        <v>0</v>
      </c>
      <c r="J209" s="25">
        <f t="shared" si="50"/>
        <v>3.1</v>
      </c>
      <c r="K209" s="25">
        <f t="shared" si="50"/>
        <v>0</v>
      </c>
      <c r="L209" s="25">
        <f t="shared" si="50"/>
        <v>3.1</v>
      </c>
      <c r="M209" s="25">
        <f t="shared" si="50"/>
        <v>0</v>
      </c>
      <c r="N209" s="25">
        <f t="shared" si="50"/>
        <v>3.1</v>
      </c>
    </row>
    <row r="210" spans="1:14" x14ac:dyDescent="0.25">
      <c r="A210" s="97"/>
      <c r="B210" s="92"/>
      <c r="C210" s="93"/>
      <c r="D210" s="16" t="s">
        <v>39</v>
      </c>
      <c r="E210" s="25">
        <f>SUM(F210:I210)</f>
        <v>0</v>
      </c>
      <c r="F210" s="25"/>
      <c r="G210" s="25"/>
      <c r="H210" s="25"/>
      <c r="I210" s="25"/>
      <c r="J210" s="25">
        <f>SUM(K210:M210)</f>
        <v>3.1</v>
      </c>
      <c r="K210" s="25"/>
      <c r="L210" s="25">
        <v>3.1</v>
      </c>
      <c r="M210" s="25"/>
      <c r="N210" s="25">
        <f>E210+J210</f>
        <v>3.1</v>
      </c>
    </row>
    <row r="211" spans="1:14" x14ac:dyDescent="0.25">
      <c r="A211" s="97"/>
      <c r="B211" s="92"/>
      <c r="C211" s="93"/>
      <c r="D211" s="16" t="s">
        <v>33</v>
      </c>
      <c r="E211" s="25">
        <f>SUM(F211:I211)</f>
        <v>0</v>
      </c>
      <c r="F211" s="25"/>
      <c r="G211" s="25"/>
      <c r="H211" s="25"/>
      <c r="I211" s="25"/>
      <c r="J211" s="25">
        <f>SUM(K211:M211)</f>
        <v>0</v>
      </c>
      <c r="K211" s="25"/>
      <c r="L211" s="25"/>
      <c r="M211" s="25"/>
      <c r="N211" s="25">
        <f>E211+J211</f>
        <v>0</v>
      </c>
    </row>
    <row r="212" spans="1:14" x14ac:dyDescent="0.25">
      <c r="A212" s="97"/>
      <c r="B212" s="92"/>
      <c r="C212" s="93"/>
      <c r="D212" s="16" t="s">
        <v>34</v>
      </c>
      <c r="E212" s="25">
        <f>SUM(F212:I212)</f>
        <v>0</v>
      </c>
      <c r="F212" s="25"/>
      <c r="G212" s="25"/>
      <c r="H212" s="25"/>
      <c r="I212" s="25"/>
      <c r="J212" s="25">
        <f>SUM(K212:M212)</f>
        <v>0</v>
      </c>
      <c r="K212" s="25"/>
      <c r="L212" s="25"/>
      <c r="M212" s="25"/>
      <c r="N212" s="25">
        <f>E212+J212</f>
        <v>0</v>
      </c>
    </row>
    <row r="213" spans="1:14" x14ac:dyDescent="0.25">
      <c r="A213" s="98"/>
      <c r="B213" s="94"/>
      <c r="C213" s="95"/>
      <c r="D213" s="16" t="s">
        <v>35</v>
      </c>
      <c r="E213" s="25">
        <f>SUM(F213:I213)</f>
        <v>0</v>
      </c>
      <c r="F213" s="25"/>
      <c r="G213" s="25"/>
      <c r="H213" s="25"/>
      <c r="I213" s="25"/>
      <c r="J213" s="25">
        <f>SUM(K213:M213)</f>
        <v>0</v>
      </c>
      <c r="K213" s="25"/>
      <c r="L213" s="25"/>
      <c r="M213" s="25"/>
      <c r="N213" s="25">
        <f>E213+J213</f>
        <v>0</v>
      </c>
    </row>
    <row r="214" spans="1:14" x14ac:dyDescent="0.25">
      <c r="A214" s="101" t="s">
        <v>95</v>
      </c>
      <c r="B214" s="90" t="s">
        <v>93</v>
      </c>
      <c r="C214" s="91"/>
      <c r="D214" s="16" t="s">
        <v>110</v>
      </c>
      <c r="E214" s="25">
        <f t="shared" ref="E214:N214" si="51">SUM(E215:E218)</f>
        <v>0</v>
      </c>
      <c r="F214" s="25">
        <f t="shared" si="51"/>
        <v>0</v>
      </c>
      <c r="G214" s="25">
        <f t="shared" si="51"/>
        <v>0</v>
      </c>
      <c r="H214" s="25">
        <f t="shared" si="51"/>
        <v>0</v>
      </c>
      <c r="I214" s="25">
        <f t="shared" si="51"/>
        <v>0</v>
      </c>
      <c r="J214" s="25">
        <f t="shared" si="51"/>
        <v>3.1</v>
      </c>
      <c r="K214" s="25">
        <f t="shared" si="51"/>
        <v>0</v>
      </c>
      <c r="L214" s="25">
        <f t="shared" si="51"/>
        <v>3.1</v>
      </c>
      <c r="M214" s="25">
        <f t="shared" si="51"/>
        <v>0</v>
      </c>
      <c r="N214" s="25">
        <f t="shared" si="51"/>
        <v>3.1</v>
      </c>
    </row>
    <row r="215" spans="1:14" x14ac:dyDescent="0.25">
      <c r="A215" s="97"/>
      <c r="B215" s="92"/>
      <c r="C215" s="93"/>
      <c r="D215" s="16" t="s">
        <v>39</v>
      </c>
      <c r="E215" s="25">
        <f>SUM(F215:I215)</f>
        <v>0</v>
      </c>
      <c r="F215" s="25"/>
      <c r="G215" s="25"/>
      <c r="H215" s="25"/>
      <c r="I215" s="25"/>
      <c r="J215" s="25">
        <f>SUM(K215:M215)</f>
        <v>3.1</v>
      </c>
      <c r="K215" s="25"/>
      <c r="L215" s="25">
        <v>3.1</v>
      </c>
      <c r="M215" s="25"/>
      <c r="N215" s="25">
        <f>E215+J215</f>
        <v>3.1</v>
      </c>
    </row>
    <row r="216" spans="1:14" x14ac:dyDescent="0.25">
      <c r="A216" s="97"/>
      <c r="B216" s="92"/>
      <c r="C216" s="93"/>
      <c r="D216" s="16" t="s">
        <v>33</v>
      </c>
      <c r="E216" s="25">
        <f>SUM(F216:I216)</f>
        <v>0</v>
      </c>
      <c r="F216" s="25"/>
      <c r="G216" s="25"/>
      <c r="H216" s="25"/>
      <c r="I216" s="25"/>
      <c r="J216" s="25">
        <f>SUM(K216:M216)</f>
        <v>0</v>
      </c>
      <c r="K216" s="25"/>
      <c r="L216" s="25"/>
      <c r="M216" s="25"/>
      <c r="N216" s="25">
        <f>E216+J216</f>
        <v>0</v>
      </c>
    </row>
    <row r="217" spans="1:14" x14ac:dyDescent="0.25">
      <c r="A217" s="97"/>
      <c r="B217" s="92"/>
      <c r="C217" s="93"/>
      <c r="D217" s="16" t="s">
        <v>34</v>
      </c>
      <c r="E217" s="25">
        <f>SUM(F217:I217)</f>
        <v>0</v>
      </c>
      <c r="F217" s="25"/>
      <c r="G217" s="25"/>
      <c r="H217" s="25"/>
      <c r="I217" s="25"/>
      <c r="J217" s="25">
        <f>SUM(K217:M217)</f>
        <v>0</v>
      </c>
      <c r="K217" s="25"/>
      <c r="L217" s="25"/>
      <c r="M217" s="25"/>
      <c r="N217" s="25">
        <f>E217+J217</f>
        <v>0</v>
      </c>
    </row>
    <row r="218" spans="1:14" x14ac:dyDescent="0.25">
      <c r="A218" s="98"/>
      <c r="B218" s="94"/>
      <c r="C218" s="95"/>
      <c r="D218" s="16" t="s">
        <v>35</v>
      </c>
      <c r="E218" s="25">
        <f>SUM(F218:I218)</f>
        <v>0</v>
      </c>
      <c r="F218" s="25"/>
      <c r="G218" s="25"/>
      <c r="H218" s="25"/>
      <c r="I218" s="25"/>
      <c r="J218" s="25">
        <f>SUM(K218:M218)</f>
        <v>0</v>
      </c>
      <c r="K218" s="25"/>
      <c r="L218" s="25"/>
      <c r="M218" s="25"/>
      <c r="N218" s="25">
        <f>E218+J218</f>
        <v>0</v>
      </c>
    </row>
    <row r="219" spans="1:14" x14ac:dyDescent="0.25">
      <c r="A219" s="101" t="s">
        <v>96</v>
      </c>
      <c r="B219" s="90" t="s">
        <v>94</v>
      </c>
      <c r="C219" s="91"/>
      <c r="D219" s="16" t="s">
        <v>110</v>
      </c>
      <c r="E219" s="25">
        <f t="shared" ref="E219:N219" si="52">SUM(E220:E223)</f>
        <v>0</v>
      </c>
      <c r="F219" s="25">
        <f t="shared" si="52"/>
        <v>0</v>
      </c>
      <c r="G219" s="25">
        <f t="shared" si="52"/>
        <v>0</v>
      </c>
      <c r="H219" s="25">
        <f t="shared" si="52"/>
        <v>0</v>
      </c>
      <c r="I219" s="25">
        <f t="shared" si="52"/>
        <v>0</v>
      </c>
      <c r="J219" s="25">
        <f t="shared" si="52"/>
        <v>3.1</v>
      </c>
      <c r="K219" s="25">
        <f t="shared" si="52"/>
        <v>0</v>
      </c>
      <c r="L219" s="25">
        <f t="shared" si="52"/>
        <v>3.1</v>
      </c>
      <c r="M219" s="25">
        <f t="shared" si="52"/>
        <v>0</v>
      </c>
      <c r="N219" s="25">
        <f t="shared" si="52"/>
        <v>3.1</v>
      </c>
    </row>
    <row r="220" spans="1:14" x14ac:dyDescent="0.25">
      <c r="A220" s="97"/>
      <c r="B220" s="92"/>
      <c r="C220" s="93"/>
      <c r="D220" s="16" t="s">
        <v>39</v>
      </c>
      <c r="E220" s="25">
        <f>SUM(F220:I220)</f>
        <v>0</v>
      </c>
      <c r="F220" s="25"/>
      <c r="G220" s="25"/>
      <c r="H220" s="25"/>
      <c r="I220" s="25"/>
      <c r="J220" s="25">
        <f>SUM(K220:M220)</f>
        <v>3.1</v>
      </c>
      <c r="K220" s="25"/>
      <c r="L220" s="25">
        <v>3.1</v>
      </c>
      <c r="M220" s="25"/>
      <c r="N220" s="25">
        <f>E220+J220</f>
        <v>3.1</v>
      </c>
    </row>
    <row r="221" spans="1:14" x14ac:dyDescent="0.25">
      <c r="A221" s="97"/>
      <c r="B221" s="92"/>
      <c r="C221" s="93"/>
      <c r="D221" s="16" t="s">
        <v>33</v>
      </c>
      <c r="E221" s="25">
        <f>SUM(F221:I221)</f>
        <v>0</v>
      </c>
      <c r="F221" s="25"/>
      <c r="G221" s="25"/>
      <c r="H221" s="25"/>
      <c r="I221" s="25"/>
      <c r="J221" s="25">
        <f>SUM(K221:M221)</f>
        <v>0</v>
      </c>
      <c r="K221" s="25"/>
      <c r="L221" s="25"/>
      <c r="M221" s="25"/>
      <c r="N221" s="25">
        <f>E221+J221</f>
        <v>0</v>
      </c>
    </row>
    <row r="222" spans="1:14" x14ac:dyDescent="0.25">
      <c r="A222" s="97"/>
      <c r="B222" s="92"/>
      <c r="C222" s="93"/>
      <c r="D222" s="16" t="s">
        <v>34</v>
      </c>
      <c r="E222" s="25">
        <f>SUM(F222:I222)</f>
        <v>0</v>
      </c>
      <c r="F222" s="25"/>
      <c r="G222" s="25"/>
      <c r="H222" s="25"/>
      <c r="I222" s="25"/>
      <c r="J222" s="25">
        <f>SUM(K222:M222)</f>
        <v>0</v>
      </c>
      <c r="K222" s="25"/>
      <c r="L222" s="25"/>
      <c r="M222" s="25"/>
      <c r="N222" s="25">
        <f>E222+J222</f>
        <v>0</v>
      </c>
    </row>
    <row r="223" spans="1:14" x14ac:dyDescent="0.25">
      <c r="A223" s="98"/>
      <c r="B223" s="94"/>
      <c r="C223" s="95"/>
      <c r="D223" s="16" t="s">
        <v>35</v>
      </c>
      <c r="E223" s="25">
        <f>SUM(F223:I223)</f>
        <v>0</v>
      </c>
      <c r="F223" s="25"/>
      <c r="G223" s="25"/>
      <c r="H223" s="25"/>
      <c r="I223" s="25"/>
      <c r="J223" s="25">
        <f>SUM(K223:M223)</f>
        <v>0</v>
      </c>
      <c r="K223" s="25"/>
      <c r="L223" s="25"/>
      <c r="M223" s="25"/>
      <c r="N223" s="25">
        <f>E223+J223</f>
        <v>0</v>
      </c>
    </row>
    <row r="224" spans="1:14" x14ac:dyDescent="0.25">
      <c r="A224" s="101" t="s">
        <v>97</v>
      </c>
      <c r="B224" s="133" t="s">
        <v>198</v>
      </c>
      <c r="C224" s="134"/>
      <c r="D224" s="16" t="s">
        <v>110</v>
      </c>
      <c r="E224" s="25">
        <f t="shared" ref="E224:N224" si="53">SUM(E225:E228)</f>
        <v>6.2510000000000003</v>
      </c>
      <c r="F224" s="25">
        <f t="shared" si="53"/>
        <v>0</v>
      </c>
      <c r="G224" s="25">
        <f t="shared" si="53"/>
        <v>0</v>
      </c>
      <c r="H224" s="25">
        <f t="shared" si="53"/>
        <v>0</v>
      </c>
      <c r="I224" s="25">
        <f t="shared" si="53"/>
        <v>6.2510000000000003</v>
      </c>
      <c r="J224" s="25">
        <f t="shared" si="53"/>
        <v>0</v>
      </c>
      <c r="K224" s="25">
        <f t="shared" si="53"/>
        <v>0</v>
      </c>
      <c r="L224" s="25">
        <f t="shared" si="53"/>
        <v>0</v>
      </c>
      <c r="M224" s="25">
        <f t="shared" si="53"/>
        <v>0</v>
      </c>
      <c r="N224" s="25">
        <f t="shared" si="53"/>
        <v>6.2510000000000003</v>
      </c>
    </row>
    <row r="225" spans="1:14" x14ac:dyDescent="0.25">
      <c r="A225" s="97"/>
      <c r="B225" s="74"/>
      <c r="C225" s="135"/>
      <c r="D225" s="16" t="s">
        <v>39</v>
      </c>
      <c r="E225" s="25">
        <f>SUM(F225:I225)</f>
        <v>6.2510000000000003</v>
      </c>
      <c r="F225" s="25"/>
      <c r="G225" s="25"/>
      <c r="H225" s="25"/>
      <c r="I225" s="25">
        <v>6.2510000000000003</v>
      </c>
      <c r="J225" s="25">
        <f>SUM(K225:M225)</f>
        <v>0</v>
      </c>
      <c r="K225" s="25"/>
      <c r="L225" s="25"/>
      <c r="M225" s="25"/>
      <c r="N225" s="25">
        <f>E225+J225</f>
        <v>6.2510000000000003</v>
      </c>
    </row>
    <row r="226" spans="1:14" x14ac:dyDescent="0.25">
      <c r="A226" s="97"/>
      <c r="B226" s="74"/>
      <c r="C226" s="135"/>
      <c r="D226" s="16" t="s">
        <v>33</v>
      </c>
      <c r="E226" s="25">
        <f>SUM(F226:I226)</f>
        <v>0</v>
      </c>
      <c r="F226" s="25"/>
      <c r="G226" s="25"/>
      <c r="H226" s="25"/>
      <c r="I226" s="25"/>
      <c r="J226" s="25">
        <f>SUM(K226:M226)</f>
        <v>0</v>
      </c>
      <c r="K226" s="25"/>
      <c r="L226" s="25"/>
      <c r="M226" s="25"/>
      <c r="N226" s="25">
        <f>E226+J226</f>
        <v>0</v>
      </c>
    </row>
    <row r="227" spans="1:14" x14ac:dyDescent="0.25">
      <c r="A227" s="97"/>
      <c r="B227" s="74"/>
      <c r="C227" s="135"/>
      <c r="D227" s="16" t="s">
        <v>34</v>
      </c>
      <c r="E227" s="25">
        <f>SUM(F227:I227)</f>
        <v>0</v>
      </c>
      <c r="F227" s="25"/>
      <c r="G227" s="25"/>
      <c r="H227" s="25"/>
      <c r="I227" s="25"/>
      <c r="J227" s="25">
        <f>SUM(K227:M227)</f>
        <v>0</v>
      </c>
      <c r="K227" s="25"/>
      <c r="L227" s="25"/>
      <c r="M227" s="25"/>
      <c r="N227" s="25">
        <f>E227+J227</f>
        <v>0</v>
      </c>
    </row>
    <row r="228" spans="1:14" x14ac:dyDescent="0.25">
      <c r="A228" s="98"/>
      <c r="B228" s="75"/>
      <c r="C228" s="136"/>
      <c r="D228" s="16" t="s">
        <v>35</v>
      </c>
      <c r="E228" s="25">
        <f>SUM(F228:I228)</f>
        <v>0</v>
      </c>
      <c r="F228" s="25"/>
      <c r="G228" s="25"/>
      <c r="H228" s="25"/>
      <c r="I228" s="25"/>
      <c r="J228" s="25">
        <f>SUM(K228:M228)</f>
        <v>0</v>
      </c>
      <c r="K228" s="25"/>
      <c r="L228" s="25"/>
      <c r="M228" s="25"/>
      <c r="N228" s="25">
        <f>E228+J228</f>
        <v>0</v>
      </c>
    </row>
    <row r="229" spans="1:14" x14ac:dyDescent="0.25">
      <c r="A229" s="101" t="s">
        <v>98</v>
      </c>
      <c r="B229" s="90" t="s">
        <v>99</v>
      </c>
      <c r="C229" s="91"/>
      <c r="D229" s="16" t="s">
        <v>110</v>
      </c>
      <c r="E229" s="25">
        <f t="shared" ref="E229:N229" si="54">SUM(E230:E233)</f>
        <v>0</v>
      </c>
      <c r="F229" s="25">
        <f t="shared" si="54"/>
        <v>0</v>
      </c>
      <c r="G229" s="25">
        <f t="shared" si="54"/>
        <v>0</v>
      </c>
      <c r="H229" s="25">
        <f t="shared" si="54"/>
        <v>0</v>
      </c>
      <c r="I229" s="25">
        <f t="shared" si="54"/>
        <v>0</v>
      </c>
      <c r="J229" s="25">
        <f t="shared" si="54"/>
        <v>3.1</v>
      </c>
      <c r="K229" s="25">
        <f t="shared" si="54"/>
        <v>0</v>
      </c>
      <c r="L229" s="25">
        <f t="shared" si="54"/>
        <v>3.1</v>
      </c>
      <c r="M229" s="25">
        <f t="shared" si="54"/>
        <v>0</v>
      </c>
      <c r="N229" s="25">
        <f t="shared" si="54"/>
        <v>3.1</v>
      </c>
    </row>
    <row r="230" spans="1:14" x14ac:dyDescent="0.25">
      <c r="A230" s="97"/>
      <c r="B230" s="92"/>
      <c r="C230" s="93"/>
      <c r="D230" s="16" t="s">
        <v>39</v>
      </c>
      <c r="E230" s="25">
        <f>SUM(F230:I230)</f>
        <v>0</v>
      </c>
      <c r="F230" s="25"/>
      <c r="G230" s="25"/>
      <c r="H230" s="25"/>
      <c r="I230" s="25"/>
      <c r="J230" s="25">
        <f>SUM(K230:M230)</f>
        <v>3.1</v>
      </c>
      <c r="K230" s="25"/>
      <c r="L230" s="25">
        <v>3.1</v>
      </c>
      <c r="M230" s="25"/>
      <c r="N230" s="25">
        <f>E230+J230</f>
        <v>3.1</v>
      </c>
    </row>
    <row r="231" spans="1:14" x14ac:dyDescent="0.25">
      <c r="A231" s="97"/>
      <c r="B231" s="92"/>
      <c r="C231" s="93"/>
      <c r="D231" s="16" t="s">
        <v>33</v>
      </c>
      <c r="E231" s="25">
        <f>SUM(F231:I231)</f>
        <v>0</v>
      </c>
      <c r="F231" s="25"/>
      <c r="G231" s="25"/>
      <c r="H231" s="25"/>
      <c r="I231" s="25"/>
      <c r="J231" s="25">
        <f>SUM(K231:M231)</f>
        <v>0</v>
      </c>
      <c r="K231" s="25"/>
      <c r="L231" s="25"/>
      <c r="M231" s="25"/>
      <c r="N231" s="25">
        <f>E231+J231</f>
        <v>0</v>
      </c>
    </row>
    <row r="232" spans="1:14" x14ac:dyDescent="0.25">
      <c r="A232" s="97"/>
      <c r="B232" s="92"/>
      <c r="C232" s="93"/>
      <c r="D232" s="16" t="s">
        <v>34</v>
      </c>
      <c r="E232" s="25">
        <f>SUM(F232:I232)</f>
        <v>0</v>
      </c>
      <c r="F232" s="25"/>
      <c r="G232" s="25"/>
      <c r="H232" s="25"/>
      <c r="I232" s="25"/>
      <c r="J232" s="25">
        <f>SUM(K232:M232)</f>
        <v>0</v>
      </c>
      <c r="K232" s="25"/>
      <c r="L232" s="25"/>
      <c r="M232" s="25"/>
      <c r="N232" s="25">
        <f>E232+J232</f>
        <v>0</v>
      </c>
    </row>
    <row r="233" spans="1:14" x14ac:dyDescent="0.25">
      <c r="A233" s="98"/>
      <c r="B233" s="94"/>
      <c r="C233" s="95"/>
      <c r="D233" s="16" t="s">
        <v>35</v>
      </c>
      <c r="E233" s="25">
        <f>SUM(F233:I233)</f>
        <v>0</v>
      </c>
      <c r="F233" s="25"/>
      <c r="G233" s="25"/>
      <c r="H233" s="25"/>
      <c r="I233" s="25"/>
      <c r="J233" s="25">
        <f>SUM(K233:M233)</f>
        <v>0</v>
      </c>
      <c r="K233" s="25"/>
      <c r="L233" s="25"/>
      <c r="M233" s="25"/>
      <c r="N233" s="25">
        <f>E233+J233</f>
        <v>0</v>
      </c>
    </row>
    <row r="234" spans="1:14" x14ac:dyDescent="0.25">
      <c r="A234" s="101" t="s">
        <v>100</v>
      </c>
      <c r="B234" s="90" t="s">
        <v>103</v>
      </c>
      <c r="C234" s="91"/>
      <c r="D234" s="16" t="s">
        <v>110</v>
      </c>
      <c r="E234" s="25">
        <f t="shared" ref="E234:N234" si="55">SUM(E235:E238)</f>
        <v>6.2510000000000003</v>
      </c>
      <c r="F234" s="25">
        <f t="shared" si="55"/>
        <v>0</v>
      </c>
      <c r="G234" s="25">
        <f t="shared" si="55"/>
        <v>0</v>
      </c>
      <c r="H234" s="25">
        <f t="shared" si="55"/>
        <v>0</v>
      </c>
      <c r="I234" s="25">
        <f t="shared" si="55"/>
        <v>6.2510000000000003</v>
      </c>
      <c r="J234" s="25">
        <f t="shared" si="55"/>
        <v>0</v>
      </c>
      <c r="K234" s="25">
        <f t="shared" si="55"/>
        <v>0</v>
      </c>
      <c r="L234" s="25">
        <f t="shared" si="55"/>
        <v>0</v>
      </c>
      <c r="M234" s="25">
        <f t="shared" si="55"/>
        <v>0</v>
      </c>
      <c r="N234" s="25">
        <f t="shared" si="55"/>
        <v>6.2510000000000003</v>
      </c>
    </row>
    <row r="235" spans="1:14" x14ac:dyDescent="0.25">
      <c r="A235" s="97"/>
      <c r="B235" s="92"/>
      <c r="C235" s="93"/>
      <c r="D235" s="16" t="s">
        <v>39</v>
      </c>
      <c r="E235" s="25">
        <f>SUM(F235:I235)</f>
        <v>6.2510000000000003</v>
      </c>
      <c r="F235" s="25"/>
      <c r="G235" s="25"/>
      <c r="H235" s="25"/>
      <c r="I235" s="25">
        <v>6.2510000000000003</v>
      </c>
      <c r="J235" s="25">
        <f>SUM(K235:M235)</f>
        <v>0</v>
      </c>
      <c r="K235" s="25"/>
      <c r="L235" s="25"/>
      <c r="M235" s="25"/>
      <c r="N235" s="25">
        <f>E235+J235</f>
        <v>6.2510000000000003</v>
      </c>
    </row>
    <row r="236" spans="1:14" x14ac:dyDescent="0.25">
      <c r="A236" s="97"/>
      <c r="B236" s="92"/>
      <c r="C236" s="93"/>
      <c r="D236" s="16" t="s">
        <v>33</v>
      </c>
      <c r="E236" s="25">
        <f>SUM(F236:I236)</f>
        <v>0</v>
      </c>
      <c r="F236" s="25"/>
      <c r="G236" s="25"/>
      <c r="H236" s="25"/>
      <c r="I236" s="25"/>
      <c r="J236" s="25">
        <f>SUM(K236:M236)</f>
        <v>0</v>
      </c>
      <c r="K236" s="25"/>
      <c r="L236" s="25"/>
      <c r="M236" s="25"/>
      <c r="N236" s="25">
        <f>E236+J236</f>
        <v>0</v>
      </c>
    </row>
    <row r="237" spans="1:14" x14ac:dyDescent="0.25">
      <c r="A237" s="97"/>
      <c r="B237" s="92"/>
      <c r="C237" s="93"/>
      <c r="D237" s="16" t="s">
        <v>34</v>
      </c>
      <c r="E237" s="25">
        <f>SUM(F237:I237)</f>
        <v>0</v>
      </c>
      <c r="F237" s="25"/>
      <c r="G237" s="25"/>
      <c r="H237" s="25"/>
      <c r="I237" s="25"/>
      <c r="J237" s="25">
        <f>SUM(K237:M237)</f>
        <v>0</v>
      </c>
      <c r="K237" s="25"/>
      <c r="L237" s="25"/>
      <c r="M237" s="25"/>
      <c r="N237" s="25">
        <f>E237+J237</f>
        <v>0</v>
      </c>
    </row>
    <row r="238" spans="1:14" x14ac:dyDescent="0.25">
      <c r="A238" s="98"/>
      <c r="B238" s="94"/>
      <c r="C238" s="95"/>
      <c r="D238" s="16" t="s">
        <v>35</v>
      </c>
      <c r="E238" s="25">
        <f>SUM(F238:I238)</f>
        <v>0</v>
      </c>
      <c r="F238" s="25"/>
      <c r="G238" s="25"/>
      <c r="H238" s="25"/>
      <c r="I238" s="25"/>
      <c r="J238" s="25">
        <f>SUM(K238:M238)</f>
        <v>0</v>
      </c>
      <c r="K238" s="25"/>
      <c r="L238" s="25"/>
      <c r="M238" s="25"/>
      <c r="N238" s="25">
        <f>E238+J238</f>
        <v>0</v>
      </c>
    </row>
    <row r="239" spans="1:14" x14ac:dyDescent="0.25">
      <c r="A239" s="101" t="s">
        <v>101</v>
      </c>
      <c r="B239" s="90" t="s">
        <v>104</v>
      </c>
      <c r="C239" s="91"/>
      <c r="D239" s="16" t="s">
        <v>110</v>
      </c>
      <c r="E239" s="25">
        <f t="shared" ref="E239:N239" si="56">SUM(E240:E243)</f>
        <v>0</v>
      </c>
      <c r="F239" s="25">
        <f t="shared" si="56"/>
        <v>0</v>
      </c>
      <c r="G239" s="25">
        <f t="shared" si="56"/>
        <v>0</v>
      </c>
      <c r="H239" s="25">
        <f t="shared" si="56"/>
        <v>0</v>
      </c>
      <c r="I239" s="25">
        <f t="shared" si="56"/>
        <v>0</v>
      </c>
      <c r="J239" s="25">
        <f t="shared" si="56"/>
        <v>3.1</v>
      </c>
      <c r="K239" s="25">
        <f t="shared" si="56"/>
        <v>0</v>
      </c>
      <c r="L239" s="25">
        <f t="shared" si="56"/>
        <v>3.1</v>
      </c>
      <c r="M239" s="25">
        <f t="shared" si="56"/>
        <v>0</v>
      </c>
      <c r="N239" s="25">
        <f t="shared" si="56"/>
        <v>3.1</v>
      </c>
    </row>
    <row r="240" spans="1:14" x14ac:dyDescent="0.25">
      <c r="A240" s="97"/>
      <c r="B240" s="92"/>
      <c r="C240" s="93"/>
      <c r="D240" s="16" t="s">
        <v>39</v>
      </c>
      <c r="E240" s="25">
        <f>SUM(F240:I240)</f>
        <v>0</v>
      </c>
      <c r="F240" s="25"/>
      <c r="G240" s="25"/>
      <c r="H240" s="25"/>
      <c r="I240" s="25"/>
      <c r="J240" s="25">
        <f>SUM(K240:M240)</f>
        <v>3.1</v>
      </c>
      <c r="K240" s="25"/>
      <c r="L240" s="25">
        <v>3.1</v>
      </c>
      <c r="M240" s="25"/>
      <c r="N240" s="25">
        <f>E240+J240</f>
        <v>3.1</v>
      </c>
    </row>
    <row r="241" spans="1:14" x14ac:dyDescent="0.25">
      <c r="A241" s="97"/>
      <c r="B241" s="92"/>
      <c r="C241" s="93"/>
      <c r="D241" s="16" t="s">
        <v>33</v>
      </c>
      <c r="E241" s="25">
        <f>SUM(F241:I241)</f>
        <v>0</v>
      </c>
      <c r="F241" s="25"/>
      <c r="G241" s="25"/>
      <c r="H241" s="25"/>
      <c r="I241" s="25"/>
      <c r="J241" s="25">
        <f>SUM(K241:M241)</f>
        <v>0</v>
      </c>
      <c r="K241" s="25"/>
      <c r="L241" s="25"/>
      <c r="M241" s="25"/>
      <c r="N241" s="25">
        <f>E241+J241</f>
        <v>0</v>
      </c>
    </row>
    <row r="242" spans="1:14" x14ac:dyDescent="0.25">
      <c r="A242" s="97"/>
      <c r="B242" s="92"/>
      <c r="C242" s="93"/>
      <c r="D242" s="16" t="s">
        <v>34</v>
      </c>
      <c r="E242" s="25">
        <f>SUM(F242:I242)</f>
        <v>0</v>
      </c>
      <c r="F242" s="25"/>
      <c r="G242" s="25"/>
      <c r="H242" s="25"/>
      <c r="I242" s="25"/>
      <c r="J242" s="25">
        <f>SUM(K242:M242)</f>
        <v>0</v>
      </c>
      <c r="K242" s="25"/>
      <c r="L242" s="25"/>
      <c r="M242" s="25"/>
      <c r="N242" s="25">
        <f>E242+J242</f>
        <v>0</v>
      </c>
    </row>
    <row r="243" spans="1:14" x14ac:dyDescent="0.25">
      <c r="A243" s="98"/>
      <c r="B243" s="94"/>
      <c r="C243" s="95"/>
      <c r="D243" s="16" t="s">
        <v>35</v>
      </c>
      <c r="E243" s="25">
        <f>SUM(F243:I243)</f>
        <v>0</v>
      </c>
      <c r="F243" s="25"/>
      <c r="G243" s="25"/>
      <c r="H243" s="25"/>
      <c r="I243" s="25"/>
      <c r="J243" s="25">
        <f>SUM(K243:M243)</f>
        <v>0</v>
      </c>
      <c r="K243" s="25"/>
      <c r="L243" s="25"/>
      <c r="M243" s="25"/>
      <c r="N243" s="25">
        <f>E243+J243</f>
        <v>0</v>
      </c>
    </row>
    <row r="244" spans="1:14" x14ac:dyDescent="0.25">
      <c r="A244" s="101" t="s">
        <v>102</v>
      </c>
      <c r="B244" s="90" t="s">
        <v>105</v>
      </c>
      <c r="C244" s="91"/>
      <c r="D244" s="16" t="s">
        <v>110</v>
      </c>
      <c r="E244" s="25">
        <f t="shared" ref="E244:N244" si="57">SUM(E245:E248)</f>
        <v>0</v>
      </c>
      <c r="F244" s="25">
        <f t="shared" si="57"/>
        <v>0</v>
      </c>
      <c r="G244" s="25">
        <f t="shared" si="57"/>
        <v>0</v>
      </c>
      <c r="H244" s="25">
        <f t="shared" si="57"/>
        <v>0</v>
      </c>
      <c r="I244" s="25">
        <f t="shared" si="57"/>
        <v>0</v>
      </c>
      <c r="J244" s="25">
        <f t="shared" si="57"/>
        <v>3.1</v>
      </c>
      <c r="K244" s="25">
        <f t="shared" si="57"/>
        <v>0</v>
      </c>
      <c r="L244" s="25">
        <f t="shared" si="57"/>
        <v>3.1</v>
      </c>
      <c r="M244" s="25">
        <f t="shared" si="57"/>
        <v>0</v>
      </c>
      <c r="N244" s="25">
        <f t="shared" si="57"/>
        <v>3.1</v>
      </c>
    </row>
    <row r="245" spans="1:14" x14ac:dyDescent="0.25">
      <c r="A245" s="97"/>
      <c r="B245" s="92"/>
      <c r="C245" s="93"/>
      <c r="D245" s="16" t="s">
        <v>39</v>
      </c>
      <c r="E245" s="25">
        <f>SUM(F245:I245)</f>
        <v>0</v>
      </c>
      <c r="F245" s="25"/>
      <c r="G245" s="25"/>
      <c r="H245" s="25"/>
      <c r="I245" s="25"/>
      <c r="J245" s="25">
        <f>SUM(K245:M245)</f>
        <v>3.1</v>
      </c>
      <c r="K245" s="25"/>
      <c r="L245" s="25">
        <v>3.1</v>
      </c>
      <c r="M245" s="25"/>
      <c r="N245" s="25">
        <f>E245+J245</f>
        <v>3.1</v>
      </c>
    </row>
    <row r="246" spans="1:14" x14ac:dyDescent="0.25">
      <c r="A246" s="97"/>
      <c r="B246" s="92"/>
      <c r="C246" s="93"/>
      <c r="D246" s="16" t="s">
        <v>33</v>
      </c>
      <c r="E246" s="25">
        <f>SUM(F246:I246)</f>
        <v>0</v>
      </c>
      <c r="F246" s="25"/>
      <c r="G246" s="25"/>
      <c r="H246" s="25"/>
      <c r="I246" s="25"/>
      <c r="J246" s="25">
        <f>SUM(K246:M246)</f>
        <v>0</v>
      </c>
      <c r="K246" s="25"/>
      <c r="L246" s="25"/>
      <c r="M246" s="25"/>
      <c r="N246" s="25">
        <f>E246+J246</f>
        <v>0</v>
      </c>
    </row>
    <row r="247" spans="1:14" x14ac:dyDescent="0.25">
      <c r="A247" s="97"/>
      <c r="B247" s="92"/>
      <c r="C247" s="93"/>
      <c r="D247" s="16" t="s">
        <v>34</v>
      </c>
      <c r="E247" s="25">
        <f>SUM(F247:I247)</f>
        <v>0</v>
      </c>
      <c r="F247" s="25"/>
      <c r="G247" s="25"/>
      <c r="H247" s="25"/>
      <c r="I247" s="25"/>
      <c r="J247" s="25">
        <f>SUM(K247:M247)</f>
        <v>0</v>
      </c>
      <c r="K247" s="25"/>
      <c r="L247" s="25"/>
      <c r="M247" s="25"/>
      <c r="N247" s="25">
        <f>E247+J247</f>
        <v>0</v>
      </c>
    </row>
    <row r="248" spans="1:14" x14ac:dyDescent="0.25">
      <c r="A248" s="98"/>
      <c r="B248" s="94"/>
      <c r="C248" s="95"/>
      <c r="D248" s="16" t="s">
        <v>35</v>
      </c>
      <c r="E248" s="25">
        <f>SUM(F248:I248)</f>
        <v>0</v>
      </c>
      <c r="F248" s="25"/>
      <c r="G248" s="25"/>
      <c r="H248" s="25"/>
      <c r="I248" s="25"/>
      <c r="J248" s="25">
        <f>SUM(K248:M248)</f>
        <v>0</v>
      </c>
      <c r="K248" s="25"/>
      <c r="L248" s="25"/>
      <c r="M248" s="25"/>
      <c r="N248" s="25">
        <f>E248+J248</f>
        <v>0</v>
      </c>
    </row>
    <row r="249" spans="1:14" x14ac:dyDescent="0.25">
      <c r="A249" s="101" t="s">
        <v>106</v>
      </c>
      <c r="B249" s="90" t="s">
        <v>194</v>
      </c>
      <c r="C249" s="91"/>
      <c r="D249" s="16" t="s">
        <v>110</v>
      </c>
      <c r="E249" s="25">
        <f t="shared" ref="E249:N249" si="58">SUM(E250:E253)</f>
        <v>11.42914</v>
      </c>
      <c r="F249" s="25">
        <f t="shared" si="58"/>
        <v>0</v>
      </c>
      <c r="G249" s="25">
        <f t="shared" si="58"/>
        <v>0</v>
      </c>
      <c r="H249" s="25">
        <f t="shared" si="58"/>
        <v>0</v>
      </c>
      <c r="I249" s="25">
        <f t="shared" si="58"/>
        <v>11.42914</v>
      </c>
      <c r="J249" s="25">
        <f t="shared" si="58"/>
        <v>33.755600000000001</v>
      </c>
      <c r="K249" s="25">
        <f t="shared" si="58"/>
        <v>32.955599999999997</v>
      </c>
      <c r="L249" s="25">
        <f t="shared" si="58"/>
        <v>0.79999999999999993</v>
      </c>
      <c r="M249" s="25">
        <f t="shared" si="58"/>
        <v>0</v>
      </c>
      <c r="N249" s="25">
        <f t="shared" si="58"/>
        <v>45.184740000000005</v>
      </c>
    </row>
    <row r="250" spans="1:14" x14ac:dyDescent="0.25">
      <c r="A250" s="97"/>
      <c r="B250" s="92"/>
      <c r="C250" s="93"/>
      <c r="D250" s="16" t="s">
        <v>39</v>
      </c>
      <c r="E250" s="25">
        <f>SUM(F250:I250)</f>
        <v>10.85314</v>
      </c>
      <c r="F250" s="25">
        <f t="shared" ref="F250:I253" si="59">F255+F260+F265+F270+F275+F280</f>
        <v>0</v>
      </c>
      <c r="G250" s="25">
        <f t="shared" si="59"/>
        <v>0</v>
      </c>
      <c r="H250" s="25">
        <f t="shared" si="59"/>
        <v>0</v>
      </c>
      <c r="I250" s="25">
        <f t="shared" si="59"/>
        <v>10.85314</v>
      </c>
      <c r="J250" s="25">
        <f>SUM(K250:M250)</f>
        <v>32.780999999999999</v>
      </c>
      <c r="K250" s="25">
        <f t="shared" ref="K250:M253" si="60">K255+K260+K265+K270+K275+K280</f>
        <v>32</v>
      </c>
      <c r="L250" s="25">
        <f t="shared" si="60"/>
        <v>0.78099999999999992</v>
      </c>
      <c r="M250" s="25">
        <f t="shared" si="60"/>
        <v>0</v>
      </c>
      <c r="N250" s="25">
        <f>E250+J250</f>
        <v>43.634140000000002</v>
      </c>
    </row>
    <row r="251" spans="1:14" x14ac:dyDescent="0.25">
      <c r="A251" s="97"/>
      <c r="B251" s="92"/>
      <c r="C251" s="93"/>
      <c r="D251" s="16" t="s">
        <v>33</v>
      </c>
      <c r="E251" s="25">
        <f>SUM(F251:I251)</f>
        <v>0</v>
      </c>
      <c r="F251" s="25">
        <f t="shared" si="59"/>
        <v>0</v>
      </c>
      <c r="G251" s="25">
        <f t="shared" si="59"/>
        <v>0</v>
      </c>
      <c r="H251" s="25">
        <f t="shared" si="59"/>
        <v>0</v>
      </c>
      <c r="I251" s="25">
        <f t="shared" si="59"/>
        <v>0</v>
      </c>
      <c r="J251" s="25">
        <f>SUM(K251:M251)</f>
        <v>0</v>
      </c>
      <c r="K251" s="25">
        <f t="shared" si="60"/>
        <v>0</v>
      </c>
      <c r="L251" s="25">
        <f t="shared" si="60"/>
        <v>0</v>
      </c>
      <c r="M251" s="25">
        <f t="shared" si="60"/>
        <v>0</v>
      </c>
      <c r="N251" s="25">
        <f>E251+J251</f>
        <v>0</v>
      </c>
    </row>
    <row r="252" spans="1:14" x14ac:dyDescent="0.25">
      <c r="A252" s="97"/>
      <c r="B252" s="92"/>
      <c r="C252" s="93"/>
      <c r="D252" s="16" t="s">
        <v>34</v>
      </c>
      <c r="E252" s="25">
        <f>SUM(F252:I252)</f>
        <v>0.57600000000000007</v>
      </c>
      <c r="F252" s="25">
        <f t="shared" si="59"/>
        <v>0</v>
      </c>
      <c r="G252" s="25">
        <f t="shared" si="59"/>
        <v>0</v>
      </c>
      <c r="H252" s="25">
        <f t="shared" si="59"/>
        <v>0</v>
      </c>
      <c r="I252" s="25">
        <f t="shared" si="59"/>
        <v>0.57600000000000007</v>
      </c>
      <c r="J252" s="25">
        <f>SUM(K252:M252)</f>
        <v>0.97460000000000002</v>
      </c>
      <c r="K252" s="25">
        <f t="shared" si="60"/>
        <v>0.9556</v>
      </c>
      <c r="L252" s="25">
        <f t="shared" si="60"/>
        <v>1.9E-2</v>
      </c>
      <c r="M252" s="25">
        <f t="shared" si="60"/>
        <v>0</v>
      </c>
      <c r="N252" s="25">
        <f>E252+J252</f>
        <v>1.5506000000000002</v>
      </c>
    </row>
    <row r="253" spans="1:14" x14ac:dyDescent="0.25">
      <c r="A253" s="98"/>
      <c r="B253" s="94"/>
      <c r="C253" s="95"/>
      <c r="D253" s="16" t="s">
        <v>35</v>
      </c>
      <c r="E253" s="25">
        <f>SUM(F253:I253)</f>
        <v>0</v>
      </c>
      <c r="F253" s="25">
        <f t="shared" si="59"/>
        <v>0</v>
      </c>
      <c r="G253" s="25">
        <f t="shared" si="59"/>
        <v>0</v>
      </c>
      <c r="H253" s="25">
        <f t="shared" si="59"/>
        <v>0</v>
      </c>
      <c r="I253" s="25">
        <f t="shared" si="59"/>
        <v>0</v>
      </c>
      <c r="J253" s="25">
        <f>SUM(K253:M253)</f>
        <v>0</v>
      </c>
      <c r="K253" s="25">
        <f t="shared" si="60"/>
        <v>0</v>
      </c>
      <c r="L253" s="25">
        <f t="shared" si="60"/>
        <v>0</v>
      </c>
      <c r="M253" s="25">
        <f t="shared" si="60"/>
        <v>0</v>
      </c>
      <c r="N253" s="25">
        <f>E253+J253</f>
        <v>0</v>
      </c>
    </row>
    <row r="254" spans="1:14" x14ac:dyDescent="0.25">
      <c r="A254" s="101" t="s">
        <v>107</v>
      </c>
      <c r="B254" s="90" t="s">
        <v>147</v>
      </c>
      <c r="C254" s="91"/>
      <c r="D254" s="16" t="s">
        <v>110</v>
      </c>
      <c r="E254" s="25">
        <f t="shared" ref="E254:N254" si="61">SUM(E255:E258)</f>
        <v>0</v>
      </c>
      <c r="F254" s="25">
        <f t="shared" si="61"/>
        <v>0</v>
      </c>
      <c r="G254" s="25">
        <f t="shared" si="61"/>
        <v>0</v>
      </c>
      <c r="H254" s="25">
        <f t="shared" si="61"/>
        <v>0</v>
      </c>
      <c r="I254" s="25">
        <f t="shared" si="61"/>
        <v>0</v>
      </c>
      <c r="J254" s="25">
        <f t="shared" si="61"/>
        <v>0.79999999999999993</v>
      </c>
      <c r="K254" s="25">
        <f t="shared" si="61"/>
        <v>0.79999999999999993</v>
      </c>
      <c r="L254" s="25">
        <f t="shared" si="61"/>
        <v>0</v>
      </c>
      <c r="M254" s="25">
        <f t="shared" si="61"/>
        <v>0</v>
      </c>
      <c r="N254" s="25">
        <f t="shared" si="61"/>
        <v>0.79999999999999993</v>
      </c>
    </row>
    <row r="255" spans="1:14" x14ac:dyDescent="0.25">
      <c r="A255" s="97"/>
      <c r="B255" s="92"/>
      <c r="C255" s="93"/>
      <c r="D255" s="16" t="s">
        <v>39</v>
      </c>
      <c r="E255" s="25">
        <f>SUM(F255:I255)</f>
        <v>0</v>
      </c>
      <c r="F255" s="25"/>
      <c r="G255" s="25"/>
      <c r="H255" s="25"/>
      <c r="I255" s="25"/>
      <c r="J255" s="25">
        <f>SUM(K255:M255)</f>
        <v>0.78099999999999992</v>
      </c>
      <c r="K255" s="25">
        <f>0.291+0.49</f>
        <v>0.78099999999999992</v>
      </c>
      <c r="L255" s="25"/>
      <c r="M255" s="25"/>
      <c r="N255" s="25">
        <f>E255+J255</f>
        <v>0.78099999999999992</v>
      </c>
    </row>
    <row r="256" spans="1:14" x14ac:dyDescent="0.25">
      <c r="A256" s="97"/>
      <c r="B256" s="92"/>
      <c r="C256" s="93"/>
      <c r="D256" s="16" t="s">
        <v>33</v>
      </c>
      <c r="E256" s="25">
        <f>SUM(F256:I256)</f>
        <v>0</v>
      </c>
      <c r="F256" s="25"/>
      <c r="G256" s="25"/>
      <c r="H256" s="25"/>
      <c r="I256" s="25"/>
      <c r="J256" s="25">
        <f>SUM(K256:M256)</f>
        <v>0</v>
      </c>
      <c r="K256" s="25"/>
      <c r="L256" s="25"/>
      <c r="M256" s="25"/>
      <c r="N256" s="25">
        <f>E256+J256</f>
        <v>0</v>
      </c>
    </row>
    <row r="257" spans="1:14" x14ac:dyDescent="0.25">
      <c r="A257" s="97"/>
      <c r="B257" s="92"/>
      <c r="C257" s="93"/>
      <c r="D257" s="16" t="s">
        <v>34</v>
      </c>
      <c r="E257" s="25">
        <f>SUM(F257:I257)</f>
        <v>0</v>
      </c>
      <c r="F257" s="25"/>
      <c r="G257" s="25"/>
      <c r="H257" s="25"/>
      <c r="I257" s="25"/>
      <c r="J257" s="25">
        <f>SUM(K257:M257)</f>
        <v>1.9E-2</v>
      </c>
      <c r="K257" s="25">
        <v>1.9E-2</v>
      </c>
      <c r="L257" s="25"/>
      <c r="M257" s="25"/>
      <c r="N257" s="25">
        <f>E257+J257</f>
        <v>1.9E-2</v>
      </c>
    </row>
    <row r="258" spans="1:14" x14ac:dyDescent="0.25">
      <c r="A258" s="98"/>
      <c r="B258" s="94"/>
      <c r="C258" s="95"/>
      <c r="D258" s="16" t="s">
        <v>35</v>
      </c>
      <c r="E258" s="25">
        <f>SUM(F258:I258)</f>
        <v>0</v>
      </c>
      <c r="F258" s="25"/>
      <c r="G258" s="25"/>
      <c r="H258" s="25"/>
      <c r="I258" s="25"/>
      <c r="J258" s="25">
        <f>SUM(K258:M258)</f>
        <v>0</v>
      </c>
      <c r="K258" s="25"/>
      <c r="L258" s="25"/>
      <c r="M258" s="25"/>
      <c r="N258" s="25">
        <f>E258+J258</f>
        <v>0</v>
      </c>
    </row>
    <row r="259" spans="1:14" x14ac:dyDescent="0.25">
      <c r="A259" s="101" t="s">
        <v>111</v>
      </c>
      <c r="B259" s="90" t="s">
        <v>187</v>
      </c>
      <c r="C259" s="91"/>
      <c r="D259" s="16" t="s">
        <v>110</v>
      </c>
      <c r="E259" s="25">
        <f t="shared" ref="E259:N259" si="62">SUM(E260:E263)</f>
        <v>8.0462299999999995</v>
      </c>
      <c r="F259" s="25">
        <f t="shared" si="62"/>
        <v>0</v>
      </c>
      <c r="G259" s="25">
        <f t="shared" si="62"/>
        <v>0</v>
      </c>
      <c r="H259" s="25">
        <f t="shared" si="62"/>
        <v>0</v>
      </c>
      <c r="I259" s="25">
        <f t="shared" si="62"/>
        <v>8.0462299999999995</v>
      </c>
      <c r="J259" s="25">
        <f t="shared" si="62"/>
        <v>0</v>
      </c>
      <c r="K259" s="25">
        <f t="shared" si="62"/>
        <v>0</v>
      </c>
      <c r="L259" s="25">
        <f t="shared" si="62"/>
        <v>0</v>
      </c>
      <c r="M259" s="25">
        <f t="shared" si="62"/>
        <v>0</v>
      </c>
      <c r="N259" s="25">
        <f t="shared" si="62"/>
        <v>8.0462299999999995</v>
      </c>
    </row>
    <row r="260" spans="1:14" x14ac:dyDescent="0.25">
      <c r="A260" s="97"/>
      <c r="B260" s="92"/>
      <c r="C260" s="93"/>
      <c r="D260" s="16" t="s">
        <v>39</v>
      </c>
      <c r="E260" s="25">
        <f>SUM(F260:I260)</f>
        <v>7.6402299999999999</v>
      </c>
      <c r="F260" s="25"/>
      <c r="G260" s="25"/>
      <c r="H260" s="25"/>
      <c r="I260" s="131">
        <f>3.342+4.70423-0.167-0.239</f>
        <v>7.6402299999999999</v>
      </c>
      <c r="J260" s="25">
        <f>SUM(K260:M260)</f>
        <v>0</v>
      </c>
      <c r="K260" s="25"/>
      <c r="L260" s="25"/>
      <c r="M260" s="25"/>
      <c r="N260" s="25">
        <f>E260+J260</f>
        <v>7.6402299999999999</v>
      </c>
    </row>
    <row r="261" spans="1:14" x14ac:dyDescent="0.25">
      <c r="A261" s="97"/>
      <c r="B261" s="92"/>
      <c r="C261" s="93"/>
      <c r="D261" s="16" t="s">
        <v>33</v>
      </c>
      <c r="E261" s="25">
        <f>SUM(F261:I261)</f>
        <v>0</v>
      </c>
      <c r="F261" s="25"/>
      <c r="G261" s="25"/>
      <c r="H261" s="25"/>
      <c r="I261" s="131"/>
      <c r="J261" s="25">
        <f>SUM(K261:M261)</f>
        <v>0</v>
      </c>
      <c r="K261" s="25"/>
      <c r="L261" s="25"/>
      <c r="M261" s="25"/>
      <c r="N261" s="25">
        <f>E261+J261</f>
        <v>0</v>
      </c>
    </row>
    <row r="262" spans="1:14" x14ac:dyDescent="0.25">
      <c r="A262" s="97"/>
      <c r="B262" s="92"/>
      <c r="C262" s="93"/>
      <c r="D262" s="16" t="s">
        <v>34</v>
      </c>
      <c r="E262" s="25">
        <f>SUM(F262:I262)</f>
        <v>0.40600000000000003</v>
      </c>
      <c r="F262" s="25"/>
      <c r="G262" s="25"/>
      <c r="H262" s="25"/>
      <c r="I262" s="131">
        <v>0.40600000000000003</v>
      </c>
      <c r="J262" s="25">
        <f>SUM(K262:M262)</f>
        <v>0</v>
      </c>
      <c r="K262" s="25"/>
      <c r="L262" s="25"/>
      <c r="M262" s="25"/>
      <c r="N262" s="25">
        <f>E262+J262</f>
        <v>0.40600000000000003</v>
      </c>
    </row>
    <row r="263" spans="1:14" x14ac:dyDescent="0.25">
      <c r="A263" s="98"/>
      <c r="B263" s="94"/>
      <c r="C263" s="95"/>
      <c r="D263" s="16" t="s">
        <v>35</v>
      </c>
      <c r="E263" s="25">
        <f>SUM(F263:I263)</f>
        <v>0</v>
      </c>
      <c r="F263" s="25"/>
      <c r="G263" s="25"/>
      <c r="H263" s="25"/>
      <c r="I263" s="25"/>
      <c r="J263" s="25">
        <f>SUM(K263:M263)</f>
        <v>0</v>
      </c>
      <c r="K263" s="25"/>
      <c r="L263" s="25"/>
      <c r="M263" s="25"/>
      <c r="N263" s="25">
        <f>E263+J263</f>
        <v>0</v>
      </c>
    </row>
    <row r="264" spans="1:14" x14ac:dyDescent="0.25">
      <c r="A264" s="101" t="s">
        <v>112</v>
      </c>
      <c r="B264" s="90" t="s">
        <v>148</v>
      </c>
      <c r="C264" s="91"/>
      <c r="D264" s="16" t="s">
        <v>110</v>
      </c>
      <c r="E264" s="25">
        <f t="shared" ref="E264:N264" si="63">SUM(E265:E268)</f>
        <v>0</v>
      </c>
      <c r="F264" s="25">
        <f t="shared" si="63"/>
        <v>0</v>
      </c>
      <c r="G264" s="25">
        <f t="shared" si="63"/>
        <v>0</v>
      </c>
      <c r="H264" s="25">
        <f t="shared" si="63"/>
        <v>0</v>
      </c>
      <c r="I264" s="25">
        <f t="shared" si="63"/>
        <v>0</v>
      </c>
      <c r="J264" s="25">
        <f t="shared" si="63"/>
        <v>0.3</v>
      </c>
      <c r="K264" s="25">
        <f t="shared" si="63"/>
        <v>0</v>
      </c>
      <c r="L264" s="25">
        <f t="shared" si="63"/>
        <v>0.3</v>
      </c>
      <c r="M264" s="25">
        <f t="shared" si="63"/>
        <v>0</v>
      </c>
      <c r="N264" s="25">
        <f t="shared" si="63"/>
        <v>0.3</v>
      </c>
    </row>
    <row r="265" spans="1:14" x14ac:dyDescent="0.25">
      <c r="A265" s="97"/>
      <c r="B265" s="92"/>
      <c r="C265" s="93"/>
      <c r="D265" s="16" t="s">
        <v>39</v>
      </c>
      <c r="E265" s="25">
        <f>SUM(F265:I265)</f>
        <v>0</v>
      </c>
      <c r="F265" s="25"/>
      <c r="G265" s="25"/>
      <c r="H265" s="25"/>
      <c r="I265" s="25"/>
      <c r="J265" s="25">
        <f>SUM(K265:M265)</f>
        <v>0.29099999999999998</v>
      </c>
      <c r="K265" s="25"/>
      <c r="L265" s="25">
        <v>0.29099999999999998</v>
      </c>
      <c r="M265" s="25"/>
      <c r="N265" s="25">
        <f>E265+J265</f>
        <v>0.29099999999999998</v>
      </c>
    </row>
    <row r="266" spans="1:14" x14ac:dyDescent="0.25">
      <c r="A266" s="97"/>
      <c r="B266" s="92"/>
      <c r="C266" s="93"/>
      <c r="D266" s="16" t="s">
        <v>33</v>
      </c>
      <c r="E266" s="25">
        <f>SUM(F266:I266)</f>
        <v>0</v>
      </c>
      <c r="F266" s="25"/>
      <c r="G266" s="25"/>
      <c r="H266" s="25"/>
      <c r="I266" s="25"/>
      <c r="J266" s="25">
        <f>SUM(K266:M266)</f>
        <v>0</v>
      </c>
      <c r="K266" s="25"/>
      <c r="L266" s="25"/>
      <c r="M266" s="25"/>
      <c r="N266" s="25">
        <f>E266+J266</f>
        <v>0</v>
      </c>
    </row>
    <row r="267" spans="1:14" x14ac:dyDescent="0.25">
      <c r="A267" s="97"/>
      <c r="B267" s="92"/>
      <c r="C267" s="93"/>
      <c r="D267" s="16" t="s">
        <v>34</v>
      </c>
      <c r="E267" s="25">
        <f>SUM(F267:I267)</f>
        <v>0</v>
      </c>
      <c r="F267" s="25"/>
      <c r="G267" s="25"/>
      <c r="H267" s="25"/>
      <c r="I267" s="25"/>
      <c r="J267" s="25">
        <f>SUM(K267:M267)</f>
        <v>8.9999999999999993E-3</v>
      </c>
      <c r="K267" s="25"/>
      <c r="L267" s="25">
        <v>8.9999999999999993E-3</v>
      </c>
      <c r="M267" s="25"/>
      <c r="N267" s="25">
        <f>E267+J267</f>
        <v>8.9999999999999993E-3</v>
      </c>
    </row>
    <row r="268" spans="1:14" x14ac:dyDescent="0.25">
      <c r="A268" s="98"/>
      <c r="B268" s="94"/>
      <c r="C268" s="95"/>
      <c r="D268" s="16" t="s">
        <v>35</v>
      </c>
      <c r="E268" s="25">
        <f>SUM(F268:I268)</f>
        <v>0</v>
      </c>
      <c r="F268" s="25"/>
      <c r="G268" s="25"/>
      <c r="H268" s="25"/>
      <c r="I268" s="25"/>
      <c r="J268" s="25">
        <f>SUM(K268:M268)</f>
        <v>0</v>
      </c>
      <c r="K268" s="25"/>
      <c r="L268" s="25"/>
      <c r="M268" s="25"/>
      <c r="N268" s="25">
        <f>E268+J268</f>
        <v>0</v>
      </c>
    </row>
    <row r="269" spans="1:14" x14ac:dyDescent="0.25">
      <c r="A269" s="101" t="s">
        <v>149</v>
      </c>
      <c r="B269" s="105" t="s">
        <v>193</v>
      </c>
      <c r="C269" s="106"/>
      <c r="D269" s="16" t="s">
        <v>110</v>
      </c>
      <c r="E269" s="25">
        <f t="shared" ref="E269:N269" si="64">SUM(E270:E273)</f>
        <v>0</v>
      </c>
      <c r="F269" s="25">
        <f t="shared" si="64"/>
        <v>0</v>
      </c>
      <c r="G269" s="25">
        <f t="shared" si="64"/>
        <v>0</v>
      </c>
      <c r="H269" s="25">
        <f t="shared" si="64"/>
        <v>0</v>
      </c>
      <c r="I269" s="25">
        <f t="shared" si="64"/>
        <v>0</v>
      </c>
      <c r="J269" s="25">
        <f t="shared" si="64"/>
        <v>32.1556</v>
      </c>
      <c r="K269" s="25">
        <f t="shared" si="64"/>
        <v>32.1556</v>
      </c>
      <c r="L269" s="25">
        <f t="shared" si="64"/>
        <v>0</v>
      </c>
      <c r="M269" s="25">
        <f t="shared" si="64"/>
        <v>0</v>
      </c>
      <c r="N269" s="25">
        <f t="shared" si="64"/>
        <v>32.1556</v>
      </c>
    </row>
    <row r="270" spans="1:14" x14ac:dyDescent="0.25">
      <c r="A270" s="97"/>
      <c r="B270" s="107"/>
      <c r="C270" s="108"/>
      <c r="D270" s="16" t="s">
        <v>39</v>
      </c>
      <c r="E270" s="25">
        <f>SUM(F270:I270)</f>
        <v>0</v>
      </c>
      <c r="F270" s="25"/>
      <c r="G270" s="25"/>
      <c r="H270" s="25"/>
      <c r="I270" s="34"/>
      <c r="J270" s="25">
        <f>SUM(K270:M270)</f>
        <v>31.219000000000001</v>
      </c>
      <c r="K270" s="34">
        <v>31.219000000000001</v>
      </c>
      <c r="L270" s="25"/>
      <c r="M270" s="25"/>
      <c r="N270" s="25">
        <f>E270+J270</f>
        <v>31.219000000000001</v>
      </c>
    </row>
    <row r="271" spans="1:14" x14ac:dyDescent="0.25">
      <c r="A271" s="97"/>
      <c r="B271" s="107"/>
      <c r="C271" s="108"/>
      <c r="D271" s="16" t="s">
        <v>33</v>
      </c>
      <c r="E271" s="25">
        <f>SUM(F271:I271)</f>
        <v>0</v>
      </c>
      <c r="F271" s="25"/>
      <c r="G271" s="25"/>
      <c r="H271" s="25"/>
      <c r="I271" s="25"/>
      <c r="J271" s="25">
        <f>SUM(K271:M271)</f>
        <v>0</v>
      </c>
      <c r="K271" s="25"/>
      <c r="L271" s="25"/>
      <c r="M271" s="25"/>
      <c r="N271" s="25">
        <f>E271+J271</f>
        <v>0</v>
      </c>
    </row>
    <row r="272" spans="1:14" x14ac:dyDescent="0.25">
      <c r="A272" s="97"/>
      <c r="B272" s="107"/>
      <c r="C272" s="108"/>
      <c r="D272" s="16" t="s">
        <v>34</v>
      </c>
      <c r="E272" s="25">
        <f>SUM(F272:I272)</f>
        <v>0</v>
      </c>
      <c r="F272" s="25"/>
      <c r="G272" s="25"/>
      <c r="H272" s="25"/>
      <c r="I272" s="34"/>
      <c r="J272" s="25">
        <f>SUM(K272:M272)</f>
        <v>0.93659999999999999</v>
      </c>
      <c r="K272" s="34">
        <v>0.93659999999999999</v>
      </c>
      <c r="L272" s="25"/>
      <c r="M272" s="25"/>
      <c r="N272" s="25">
        <f>E272+J272</f>
        <v>0.93659999999999999</v>
      </c>
    </row>
    <row r="273" spans="1:14" x14ac:dyDescent="0.25">
      <c r="A273" s="98"/>
      <c r="B273" s="109"/>
      <c r="C273" s="110"/>
      <c r="D273" s="16" t="s">
        <v>35</v>
      </c>
      <c r="E273" s="25">
        <f>SUM(F273:I273)</f>
        <v>0</v>
      </c>
      <c r="F273" s="25"/>
      <c r="G273" s="25"/>
      <c r="H273" s="25"/>
      <c r="I273" s="25"/>
      <c r="J273" s="25">
        <f>SUM(K273:M273)</f>
        <v>0</v>
      </c>
      <c r="K273" s="25"/>
      <c r="L273" s="25"/>
      <c r="M273" s="25"/>
      <c r="N273" s="25">
        <f>E273+J273</f>
        <v>0</v>
      </c>
    </row>
    <row r="274" spans="1:14" x14ac:dyDescent="0.25">
      <c r="A274" s="101" t="s">
        <v>150</v>
      </c>
      <c r="B274" s="90" t="s">
        <v>186</v>
      </c>
      <c r="C274" s="91"/>
      <c r="D274" s="16" t="s">
        <v>110</v>
      </c>
      <c r="E274" s="25">
        <f t="shared" ref="E274:N274" si="65">SUM(E275:E278)</f>
        <v>3.3829099999999999</v>
      </c>
      <c r="F274" s="25">
        <f t="shared" si="65"/>
        <v>0</v>
      </c>
      <c r="G274" s="25">
        <f t="shared" si="65"/>
        <v>0</v>
      </c>
      <c r="H274" s="25">
        <f t="shared" si="65"/>
        <v>0</v>
      </c>
      <c r="I274" s="25">
        <f t="shared" si="65"/>
        <v>3.3829099999999999</v>
      </c>
      <c r="J274" s="25">
        <f t="shared" si="65"/>
        <v>0</v>
      </c>
      <c r="K274" s="25">
        <f t="shared" si="65"/>
        <v>0</v>
      </c>
      <c r="L274" s="25">
        <f t="shared" si="65"/>
        <v>0</v>
      </c>
      <c r="M274" s="25">
        <f t="shared" si="65"/>
        <v>0</v>
      </c>
      <c r="N274" s="25">
        <f t="shared" si="65"/>
        <v>3.3829099999999999</v>
      </c>
    </row>
    <row r="275" spans="1:14" x14ac:dyDescent="0.25">
      <c r="A275" s="97"/>
      <c r="B275" s="92"/>
      <c r="C275" s="93"/>
      <c r="D275" s="16" t="s">
        <v>39</v>
      </c>
      <c r="E275" s="25">
        <f>SUM(F275:I275)</f>
        <v>3.2129099999999999</v>
      </c>
      <c r="F275" s="25"/>
      <c r="G275" s="25"/>
      <c r="H275" s="25"/>
      <c r="I275" s="34">
        <v>3.2129099999999999</v>
      </c>
      <c r="J275" s="25">
        <f>SUM(K275:M275)</f>
        <v>0</v>
      </c>
      <c r="K275" s="25"/>
      <c r="L275" s="25"/>
      <c r="M275" s="25"/>
      <c r="N275" s="25">
        <f>E275+J275</f>
        <v>3.2129099999999999</v>
      </c>
    </row>
    <row r="276" spans="1:14" x14ac:dyDescent="0.25">
      <c r="A276" s="97"/>
      <c r="B276" s="92"/>
      <c r="C276" s="93"/>
      <c r="D276" s="16" t="s">
        <v>33</v>
      </c>
      <c r="E276" s="25">
        <f>SUM(F276:I276)</f>
        <v>0</v>
      </c>
      <c r="F276" s="25"/>
      <c r="G276" s="25"/>
      <c r="H276" s="25"/>
      <c r="I276" s="25"/>
      <c r="J276" s="25">
        <f>SUM(K276:M276)</f>
        <v>0</v>
      </c>
      <c r="K276" s="25"/>
      <c r="L276" s="25"/>
      <c r="M276" s="25"/>
      <c r="N276" s="25">
        <f>E276+J276</f>
        <v>0</v>
      </c>
    </row>
    <row r="277" spans="1:14" x14ac:dyDescent="0.25">
      <c r="A277" s="97"/>
      <c r="B277" s="92"/>
      <c r="C277" s="93"/>
      <c r="D277" s="16" t="s">
        <v>34</v>
      </c>
      <c r="E277" s="25">
        <f>SUM(F277:I277)</f>
        <v>0.17</v>
      </c>
      <c r="F277" s="25"/>
      <c r="G277" s="25"/>
      <c r="H277" s="25"/>
      <c r="I277" s="34">
        <v>0.17</v>
      </c>
      <c r="J277" s="25">
        <f>SUM(K277:M277)</f>
        <v>0</v>
      </c>
      <c r="K277" s="25"/>
      <c r="L277" s="25"/>
      <c r="M277" s="25"/>
      <c r="N277" s="25">
        <f>E277+J277</f>
        <v>0.17</v>
      </c>
    </row>
    <row r="278" spans="1:14" x14ac:dyDescent="0.25">
      <c r="A278" s="98"/>
      <c r="B278" s="94"/>
      <c r="C278" s="95"/>
      <c r="D278" s="16" t="s">
        <v>35</v>
      </c>
      <c r="E278" s="25">
        <f>SUM(F278:I278)</f>
        <v>0</v>
      </c>
      <c r="F278" s="25"/>
      <c r="G278" s="25"/>
      <c r="H278" s="25"/>
      <c r="I278" s="25"/>
      <c r="J278" s="25">
        <f>SUM(K278:M278)</f>
        <v>0</v>
      </c>
      <c r="K278" s="25"/>
      <c r="L278" s="25"/>
      <c r="M278" s="25"/>
      <c r="N278" s="25">
        <f>E278+J278</f>
        <v>0</v>
      </c>
    </row>
    <row r="279" spans="1:14" x14ac:dyDescent="0.25">
      <c r="A279" s="101" t="s">
        <v>152</v>
      </c>
      <c r="B279" s="90" t="s">
        <v>151</v>
      </c>
      <c r="C279" s="91"/>
      <c r="D279" s="16" t="s">
        <v>110</v>
      </c>
      <c r="E279" s="25">
        <f t="shared" ref="E279:N279" si="66">SUM(E280:E283)</f>
        <v>0</v>
      </c>
      <c r="F279" s="25">
        <f t="shared" si="66"/>
        <v>0</v>
      </c>
      <c r="G279" s="25">
        <f t="shared" si="66"/>
        <v>0</v>
      </c>
      <c r="H279" s="25">
        <f t="shared" si="66"/>
        <v>0</v>
      </c>
      <c r="I279" s="25">
        <f t="shared" si="66"/>
        <v>0</v>
      </c>
      <c r="J279" s="25">
        <f t="shared" si="66"/>
        <v>0.5</v>
      </c>
      <c r="K279" s="25">
        <f t="shared" si="66"/>
        <v>0</v>
      </c>
      <c r="L279" s="25">
        <f t="shared" si="66"/>
        <v>0.5</v>
      </c>
      <c r="M279" s="25">
        <f t="shared" si="66"/>
        <v>0</v>
      </c>
      <c r="N279" s="25">
        <f t="shared" si="66"/>
        <v>0.5</v>
      </c>
    </row>
    <row r="280" spans="1:14" x14ac:dyDescent="0.25">
      <c r="A280" s="97"/>
      <c r="B280" s="92"/>
      <c r="C280" s="93"/>
      <c r="D280" s="16" t="s">
        <v>39</v>
      </c>
      <c r="E280" s="25">
        <f>SUM(F280:I280)</f>
        <v>0</v>
      </c>
      <c r="F280" s="25"/>
      <c r="G280" s="25"/>
      <c r="H280" s="25"/>
      <c r="I280" s="25"/>
      <c r="J280" s="25">
        <f>SUM(K280:M280)</f>
        <v>0.49</v>
      </c>
      <c r="K280" s="25"/>
      <c r="L280" s="25">
        <v>0.49</v>
      </c>
      <c r="M280" s="25"/>
      <c r="N280" s="25">
        <f>E280+J280</f>
        <v>0.49</v>
      </c>
    </row>
    <row r="281" spans="1:14" x14ac:dyDescent="0.25">
      <c r="A281" s="97"/>
      <c r="B281" s="92"/>
      <c r="C281" s="93"/>
      <c r="D281" s="16" t="s">
        <v>33</v>
      </c>
      <c r="E281" s="25">
        <f>SUM(F281:I281)</f>
        <v>0</v>
      </c>
      <c r="F281" s="25"/>
      <c r="G281" s="25"/>
      <c r="H281" s="25"/>
      <c r="I281" s="25"/>
      <c r="J281" s="25">
        <f>SUM(K281:M281)</f>
        <v>0</v>
      </c>
      <c r="K281" s="25"/>
      <c r="L281" s="25"/>
      <c r="M281" s="25"/>
      <c r="N281" s="25">
        <f>E281+J281</f>
        <v>0</v>
      </c>
    </row>
    <row r="282" spans="1:14" x14ac:dyDescent="0.25">
      <c r="A282" s="97"/>
      <c r="B282" s="92"/>
      <c r="C282" s="93"/>
      <c r="D282" s="16" t="s">
        <v>34</v>
      </c>
      <c r="E282" s="25">
        <f>SUM(F282:I282)</f>
        <v>0</v>
      </c>
      <c r="F282" s="25"/>
      <c r="G282" s="25"/>
      <c r="H282" s="25"/>
      <c r="I282" s="25"/>
      <c r="J282" s="25">
        <f>SUM(K282:M282)</f>
        <v>0.01</v>
      </c>
      <c r="K282" s="25"/>
      <c r="L282" s="25">
        <v>0.01</v>
      </c>
      <c r="M282" s="25"/>
      <c r="N282" s="25">
        <f>E282+J282</f>
        <v>0.01</v>
      </c>
    </row>
    <row r="283" spans="1:14" x14ac:dyDescent="0.25">
      <c r="A283" s="98"/>
      <c r="B283" s="94"/>
      <c r="C283" s="95"/>
      <c r="D283" s="16" t="s">
        <v>35</v>
      </c>
      <c r="E283" s="25">
        <f>SUM(F283:I283)</f>
        <v>0</v>
      </c>
      <c r="F283" s="25"/>
      <c r="G283" s="25"/>
      <c r="H283" s="25"/>
      <c r="I283" s="25"/>
      <c r="J283" s="25">
        <f>SUM(K283:M283)</f>
        <v>0</v>
      </c>
      <c r="K283" s="25"/>
      <c r="L283" s="25"/>
      <c r="M283" s="25"/>
      <c r="N283" s="25">
        <f>E283+J283</f>
        <v>0</v>
      </c>
    </row>
    <row r="284" spans="1:14" x14ac:dyDescent="0.25">
      <c r="A284" s="101" t="s">
        <v>113</v>
      </c>
      <c r="B284" s="90" t="s">
        <v>15</v>
      </c>
      <c r="C284" s="91"/>
      <c r="D284" s="16" t="s">
        <v>110</v>
      </c>
      <c r="E284" s="25">
        <f t="shared" ref="E284:N284" si="67">SUM(E285:E288)</f>
        <v>52.6</v>
      </c>
      <c r="F284" s="25">
        <f t="shared" si="67"/>
        <v>0</v>
      </c>
      <c r="G284" s="25">
        <f t="shared" si="67"/>
        <v>0</v>
      </c>
      <c r="H284" s="25">
        <f t="shared" si="67"/>
        <v>0</v>
      </c>
      <c r="I284" s="25">
        <f t="shared" si="67"/>
        <v>52.6</v>
      </c>
      <c r="J284" s="25">
        <f t="shared" si="67"/>
        <v>232.8</v>
      </c>
      <c r="K284" s="25">
        <f t="shared" si="67"/>
        <v>67.599999999999994</v>
      </c>
      <c r="L284" s="25">
        <f t="shared" si="67"/>
        <v>97.600000000000009</v>
      </c>
      <c r="M284" s="25">
        <f t="shared" si="67"/>
        <v>67.599999999999994</v>
      </c>
      <c r="N284" s="25">
        <f t="shared" si="67"/>
        <v>285.40000000000003</v>
      </c>
    </row>
    <row r="285" spans="1:14" x14ac:dyDescent="0.25">
      <c r="A285" s="97"/>
      <c r="B285" s="92"/>
      <c r="C285" s="93"/>
      <c r="D285" s="16" t="s">
        <v>39</v>
      </c>
      <c r="E285" s="25">
        <f>SUM(F285:I285)</f>
        <v>52.1</v>
      </c>
      <c r="F285" s="25">
        <f t="shared" ref="F285:I288" si="68">F290+F295+F300+F305+F310+F315+F320+F325+F330</f>
        <v>0</v>
      </c>
      <c r="G285" s="25">
        <f t="shared" si="68"/>
        <v>0</v>
      </c>
      <c r="H285" s="25">
        <f t="shared" si="68"/>
        <v>0</v>
      </c>
      <c r="I285" s="25">
        <f t="shared" si="68"/>
        <v>52.1</v>
      </c>
      <c r="J285" s="25">
        <f>SUM(K285:M285)</f>
        <v>229.8</v>
      </c>
      <c r="K285" s="25">
        <f t="shared" ref="K285:M288" si="69">K290+K295+K300+K305+K310+K315+K320+K325+K330</f>
        <v>66.8</v>
      </c>
      <c r="L285" s="25">
        <f t="shared" si="69"/>
        <v>96.2</v>
      </c>
      <c r="M285" s="25">
        <f t="shared" si="69"/>
        <v>66.8</v>
      </c>
      <c r="N285" s="25">
        <f>E285+J285</f>
        <v>281.90000000000003</v>
      </c>
    </row>
    <row r="286" spans="1:14" x14ac:dyDescent="0.25">
      <c r="A286" s="97"/>
      <c r="B286" s="92"/>
      <c r="C286" s="93"/>
      <c r="D286" s="16" t="s">
        <v>33</v>
      </c>
      <c r="E286" s="25">
        <f>SUM(F286:I286)</f>
        <v>0</v>
      </c>
      <c r="F286" s="25">
        <f t="shared" si="68"/>
        <v>0</v>
      </c>
      <c r="G286" s="25">
        <f t="shared" si="68"/>
        <v>0</v>
      </c>
      <c r="H286" s="25">
        <f t="shared" si="68"/>
        <v>0</v>
      </c>
      <c r="I286" s="25">
        <f t="shared" si="68"/>
        <v>0</v>
      </c>
      <c r="J286" s="25">
        <f>SUM(K286:M286)</f>
        <v>0</v>
      </c>
      <c r="K286" s="25">
        <f t="shared" si="69"/>
        <v>0</v>
      </c>
      <c r="L286" s="25">
        <f t="shared" si="69"/>
        <v>0</v>
      </c>
      <c r="M286" s="25">
        <f t="shared" si="69"/>
        <v>0</v>
      </c>
      <c r="N286" s="25">
        <f>E286+J286</f>
        <v>0</v>
      </c>
    </row>
    <row r="287" spans="1:14" x14ac:dyDescent="0.25">
      <c r="A287" s="97"/>
      <c r="B287" s="92"/>
      <c r="C287" s="93"/>
      <c r="D287" s="16" t="s">
        <v>34</v>
      </c>
      <c r="E287" s="25">
        <f>SUM(F287:I287)</f>
        <v>0.5</v>
      </c>
      <c r="F287" s="25">
        <f t="shared" si="68"/>
        <v>0</v>
      </c>
      <c r="G287" s="25">
        <f t="shared" si="68"/>
        <v>0</v>
      </c>
      <c r="H287" s="25">
        <f t="shared" si="68"/>
        <v>0</v>
      </c>
      <c r="I287" s="25">
        <f t="shared" si="68"/>
        <v>0.5</v>
      </c>
      <c r="J287" s="25">
        <f>SUM(K287:M287)</f>
        <v>3</v>
      </c>
      <c r="K287" s="25">
        <f t="shared" si="69"/>
        <v>0.8</v>
      </c>
      <c r="L287" s="25">
        <f t="shared" si="69"/>
        <v>1.4000000000000001</v>
      </c>
      <c r="M287" s="25">
        <f t="shared" si="69"/>
        <v>0.8</v>
      </c>
      <c r="N287" s="25">
        <f>E287+J287</f>
        <v>3.5</v>
      </c>
    </row>
    <row r="288" spans="1:14" x14ac:dyDescent="0.25">
      <c r="A288" s="98"/>
      <c r="B288" s="94"/>
      <c r="C288" s="95"/>
      <c r="D288" s="16" t="s">
        <v>35</v>
      </c>
      <c r="E288" s="25">
        <f>SUM(F288:I288)</f>
        <v>0</v>
      </c>
      <c r="F288" s="25">
        <f t="shared" si="68"/>
        <v>0</v>
      </c>
      <c r="G288" s="25">
        <f t="shared" si="68"/>
        <v>0</v>
      </c>
      <c r="H288" s="25">
        <f t="shared" si="68"/>
        <v>0</v>
      </c>
      <c r="I288" s="25">
        <f t="shared" si="68"/>
        <v>0</v>
      </c>
      <c r="J288" s="25">
        <f>SUM(K288:M288)</f>
        <v>0</v>
      </c>
      <c r="K288" s="25">
        <f t="shared" si="69"/>
        <v>0</v>
      </c>
      <c r="L288" s="25">
        <f t="shared" si="69"/>
        <v>0</v>
      </c>
      <c r="M288" s="25">
        <f t="shared" si="69"/>
        <v>0</v>
      </c>
      <c r="N288" s="25">
        <f>E288+J288</f>
        <v>0</v>
      </c>
    </row>
    <row r="289" spans="1:14" x14ac:dyDescent="0.25">
      <c r="A289" s="101" t="s">
        <v>114</v>
      </c>
      <c r="B289" s="90" t="s">
        <v>108</v>
      </c>
      <c r="C289" s="91"/>
      <c r="D289" s="16" t="s">
        <v>110</v>
      </c>
      <c r="E289" s="25">
        <f t="shared" ref="E289:N289" si="70">SUM(E290:E293)</f>
        <v>52.6</v>
      </c>
      <c r="F289" s="25">
        <f t="shared" si="70"/>
        <v>0</v>
      </c>
      <c r="G289" s="25">
        <f t="shared" si="70"/>
        <v>0</v>
      </c>
      <c r="H289" s="25">
        <f t="shared" si="70"/>
        <v>0</v>
      </c>
      <c r="I289" s="25">
        <f t="shared" si="70"/>
        <v>52.6</v>
      </c>
      <c r="J289" s="25">
        <f t="shared" si="70"/>
        <v>0</v>
      </c>
      <c r="K289" s="25">
        <f t="shared" si="70"/>
        <v>0</v>
      </c>
      <c r="L289" s="25">
        <f t="shared" si="70"/>
        <v>0</v>
      </c>
      <c r="M289" s="25">
        <f t="shared" si="70"/>
        <v>0</v>
      </c>
      <c r="N289" s="25">
        <f t="shared" si="70"/>
        <v>52.6</v>
      </c>
    </row>
    <row r="290" spans="1:14" ht="13.5" customHeight="1" x14ac:dyDescent="0.25">
      <c r="A290" s="97"/>
      <c r="B290" s="92"/>
      <c r="C290" s="93"/>
      <c r="D290" s="16" t="s">
        <v>39</v>
      </c>
      <c r="E290" s="25">
        <f>SUM(F290:I290)</f>
        <v>52.1</v>
      </c>
      <c r="F290" s="25"/>
      <c r="G290" s="25"/>
      <c r="H290" s="25"/>
      <c r="I290" s="25">
        <v>52.1</v>
      </c>
      <c r="J290" s="25">
        <f>SUM(K290:M290)</f>
        <v>0</v>
      </c>
      <c r="K290" s="25"/>
      <c r="L290" s="25"/>
      <c r="M290" s="25"/>
      <c r="N290" s="25">
        <f>E290+J290</f>
        <v>52.1</v>
      </c>
    </row>
    <row r="291" spans="1:14" x14ac:dyDescent="0.25">
      <c r="A291" s="97"/>
      <c r="B291" s="92"/>
      <c r="C291" s="93"/>
      <c r="D291" s="16" t="s">
        <v>33</v>
      </c>
      <c r="E291" s="25">
        <f>SUM(F291:I291)</f>
        <v>0</v>
      </c>
      <c r="F291" s="25"/>
      <c r="G291" s="25"/>
      <c r="H291" s="25"/>
      <c r="I291" s="25"/>
      <c r="J291" s="25">
        <f>SUM(K291:M291)</f>
        <v>0</v>
      </c>
      <c r="K291" s="25"/>
      <c r="L291" s="25"/>
      <c r="M291" s="25"/>
      <c r="N291" s="25">
        <f>E291+J291</f>
        <v>0</v>
      </c>
    </row>
    <row r="292" spans="1:14" x14ac:dyDescent="0.25">
      <c r="A292" s="97"/>
      <c r="B292" s="92"/>
      <c r="C292" s="93"/>
      <c r="D292" s="16" t="s">
        <v>34</v>
      </c>
      <c r="E292" s="25">
        <f>SUM(F292:I292)</f>
        <v>0.5</v>
      </c>
      <c r="F292" s="25"/>
      <c r="G292" s="25"/>
      <c r="H292" s="25"/>
      <c r="I292" s="25">
        <v>0.5</v>
      </c>
      <c r="J292" s="25">
        <f>SUM(K292:M292)</f>
        <v>0</v>
      </c>
      <c r="K292" s="25"/>
      <c r="L292" s="25"/>
      <c r="M292" s="25"/>
      <c r="N292" s="25">
        <f>E292+J292</f>
        <v>0.5</v>
      </c>
    </row>
    <row r="293" spans="1:14" x14ac:dyDescent="0.25">
      <c r="A293" s="98"/>
      <c r="B293" s="94"/>
      <c r="C293" s="95"/>
      <c r="D293" s="16" t="s">
        <v>35</v>
      </c>
      <c r="E293" s="25">
        <f>SUM(F293:I293)</f>
        <v>0</v>
      </c>
      <c r="F293" s="25"/>
      <c r="G293" s="25"/>
      <c r="H293" s="25"/>
      <c r="I293" s="25"/>
      <c r="J293" s="25">
        <f>SUM(K293:M293)</f>
        <v>0</v>
      </c>
      <c r="K293" s="25"/>
      <c r="L293" s="25"/>
      <c r="M293" s="25"/>
      <c r="N293" s="25">
        <f>E293+J293</f>
        <v>0</v>
      </c>
    </row>
    <row r="294" spans="1:14" x14ac:dyDescent="0.25">
      <c r="A294" s="101" t="s">
        <v>153</v>
      </c>
      <c r="B294" s="90" t="s">
        <v>171</v>
      </c>
      <c r="C294" s="91"/>
      <c r="D294" s="16" t="s">
        <v>110</v>
      </c>
      <c r="E294" s="25">
        <f t="shared" ref="E294:N294" si="71">SUM(E295:E298)</f>
        <v>0</v>
      </c>
      <c r="F294" s="25">
        <f t="shared" si="71"/>
        <v>0</v>
      </c>
      <c r="G294" s="25">
        <f t="shared" si="71"/>
        <v>0</v>
      </c>
      <c r="H294" s="25">
        <f t="shared" si="71"/>
        <v>0</v>
      </c>
      <c r="I294" s="25">
        <f t="shared" si="71"/>
        <v>0</v>
      </c>
      <c r="J294" s="25">
        <f t="shared" si="71"/>
        <v>52.6</v>
      </c>
      <c r="K294" s="25">
        <f t="shared" si="71"/>
        <v>52.6</v>
      </c>
      <c r="L294" s="25">
        <f t="shared" si="71"/>
        <v>0</v>
      </c>
      <c r="M294" s="25">
        <f t="shared" si="71"/>
        <v>0</v>
      </c>
      <c r="N294" s="25">
        <f t="shared" si="71"/>
        <v>52.6</v>
      </c>
    </row>
    <row r="295" spans="1:14" x14ac:dyDescent="0.25">
      <c r="A295" s="97"/>
      <c r="B295" s="92"/>
      <c r="C295" s="93"/>
      <c r="D295" s="16" t="s">
        <v>39</v>
      </c>
      <c r="E295" s="25">
        <f>SUM(F295:I295)</f>
        <v>0</v>
      </c>
      <c r="F295" s="25"/>
      <c r="G295" s="25"/>
      <c r="H295" s="25"/>
      <c r="I295" s="25"/>
      <c r="J295" s="25">
        <f>SUM(K295:M295)</f>
        <v>52.1</v>
      </c>
      <c r="K295" s="25">
        <v>52.1</v>
      </c>
      <c r="L295" s="25"/>
      <c r="M295" s="25"/>
      <c r="N295" s="25">
        <f>E295+J295</f>
        <v>52.1</v>
      </c>
    </row>
    <row r="296" spans="1:14" x14ac:dyDescent="0.25">
      <c r="A296" s="97"/>
      <c r="B296" s="92"/>
      <c r="C296" s="93"/>
      <c r="D296" s="16" t="s">
        <v>33</v>
      </c>
      <c r="E296" s="25">
        <f>SUM(F296:I296)</f>
        <v>0</v>
      </c>
      <c r="F296" s="25"/>
      <c r="G296" s="25"/>
      <c r="H296" s="25"/>
      <c r="I296" s="25"/>
      <c r="J296" s="25">
        <f>SUM(K296:M296)</f>
        <v>0</v>
      </c>
      <c r="K296" s="25"/>
      <c r="L296" s="25"/>
      <c r="M296" s="25"/>
      <c r="N296" s="25">
        <f>E296+J296</f>
        <v>0</v>
      </c>
    </row>
    <row r="297" spans="1:14" x14ac:dyDescent="0.25">
      <c r="A297" s="97"/>
      <c r="B297" s="92"/>
      <c r="C297" s="93"/>
      <c r="D297" s="16" t="s">
        <v>34</v>
      </c>
      <c r="E297" s="25">
        <f>SUM(F297:I297)</f>
        <v>0</v>
      </c>
      <c r="F297" s="25"/>
      <c r="G297" s="25"/>
      <c r="H297" s="25"/>
      <c r="I297" s="25"/>
      <c r="J297" s="25">
        <f>SUM(K297:M297)</f>
        <v>0.5</v>
      </c>
      <c r="K297" s="25">
        <v>0.5</v>
      </c>
      <c r="L297" s="25"/>
      <c r="M297" s="25"/>
      <c r="N297" s="25">
        <f>E297+J297</f>
        <v>0.5</v>
      </c>
    </row>
    <row r="298" spans="1:14" x14ac:dyDescent="0.25">
      <c r="A298" s="98"/>
      <c r="B298" s="94"/>
      <c r="C298" s="95"/>
      <c r="D298" s="16" t="s">
        <v>35</v>
      </c>
      <c r="E298" s="25">
        <f>SUM(F298:I298)</f>
        <v>0</v>
      </c>
      <c r="F298" s="25"/>
      <c r="G298" s="25"/>
      <c r="H298" s="25"/>
      <c r="I298" s="25"/>
      <c r="J298" s="25">
        <f>SUM(K298:M298)</f>
        <v>0</v>
      </c>
      <c r="K298" s="25"/>
      <c r="L298" s="25"/>
      <c r="M298" s="25"/>
      <c r="N298" s="25">
        <f>E298+J298</f>
        <v>0</v>
      </c>
    </row>
    <row r="299" spans="1:14" ht="15" customHeight="1" x14ac:dyDescent="0.25">
      <c r="A299" s="101" t="s">
        <v>154</v>
      </c>
      <c r="B299" s="90" t="s">
        <v>172</v>
      </c>
      <c r="C299" s="91"/>
      <c r="D299" s="16" t="s">
        <v>110</v>
      </c>
      <c r="E299" s="25">
        <f t="shared" ref="E299:N299" si="72">SUM(E300:E303)</f>
        <v>0</v>
      </c>
      <c r="F299" s="25">
        <f t="shared" si="72"/>
        <v>0</v>
      </c>
      <c r="G299" s="25">
        <f t="shared" si="72"/>
        <v>0</v>
      </c>
      <c r="H299" s="25">
        <f t="shared" si="72"/>
        <v>0</v>
      </c>
      <c r="I299" s="25">
        <f t="shared" si="72"/>
        <v>0</v>
      </c>
      <c r="J299" s="25">
        <f t="shared" si="72"/>
        <v>15</v>
      </c>
      <c r="K299" s="25">
        <f t="shared" si="72"/>
        <v>0</v>
      </c>
      <c r="L299" s="25">
        <f t="shared" si="72"/>
        <v>15</v>
      </c>
      <c r="M299" s="25">
        <f t="shared" si="72"/>
        <v>0</v>
      </c>
      <c r="N299" s="25">
        <f t="shared" si="72"/>
        <v>15</v>
      </c>
    </row>
    <row r="300" spans="1:14" x14ac:dyDescent="0.25">
      <c r="A300" s="97"/>
      <c r="B300" s="92"/>
      <c r="C300" s="93"/>
      <c r="D300" s="16" t="s">
        <v>39</v>
      </c>
      <c r="E300" s="25">
        <f>SUM(F300:I300)</f>
        <v>0</v>
      </c>
      <c r="F300" s="25"/>
      <c r="G300" s="25"/>
      <c r="H300" s="25"/>
      <c r="I300" s="25"/>
      <c r="J300" s="25">
        <f>SUM(K300:M300)</f>
        <v>14.7</v>
      </c>
      <c r="K300" s="25"/>
      <c r="L300" s="25">
        <v>14.7</v>
      </c>
      <c r="M300" s="25"/>
      <c r="N300" s="25">
        <f>E300+J300</f>
        <v>14.7</v>
      </c>
    </row>
    <row r="301" spans="1:14" x14ac:dyDescent="0.25">
      <c r="A301" s="97"/>
      <c r="B301" s="92"/>
      <c r="C301" s="93"/>
      <c r="D301" s="16" t="s">
        <v>33</v>
      </c>
      <c r="E301" s="25">
        <f>SUM(F301:I301)</f>
        <v>0</v>
      </c>
      <c r="F301" s="25"/>
      <c r="G301" s="25"/>
      <c r="H301" s="25"/>
      <c r="I301" s="25"/>
      <c r="J301" s="25">
        <f>SUM(K301:M301)</f>
        <v>0</v>
      </c>
      <c r="K301" s="25"/>
      <c r="L301" s="25"/>
      <c r="M301" s="25"/>
      <c r="N301" s="25">
        <f>E301+J301</f>
        <v>0</v>
      </c>
    </row>
    <row r="302" spans="1:14" x14ac:dyDescent="0.25">
      <c r="A302" s="97"/>
      <c r="B302" s="92"/>
      <c r="C302" s="93"/>
      <c r="D302" s="16" t="s">
        <v>34</v>
      </c>
      <c r="E302" s="25">
        <f>SUM(F302:I302)</f>
        <v>0</v>
      </c>
      <c r="F302" s="25"/>
      <c r="G302" s="25"/>
      <c r="H302" s="25"/>
      <c r="I302" s="25"/>
      <c r="J302" s="25">
        <f>SUM(K302:M302)</f>
        <v>0.3</v>
      </c>
      <c r="K302" s="25"/>
      <c r="L302" s="25">
        <v>0.3</v>
      </c>
      <c r="M302" s="25"/>
      <c r="N302" s="25">
        <f>E302+J302</f>
        <v>0.3</v>
      </c>
    </row>
    <row r="303" spans="1:14" x14ac:dyDescent="0.25">
      <c r="A303" s="98"/>
      <c r="B303" s="94"/>
      <c r="C303" s="95"/>
      <c r="D303" s="16" t="s">
        <v>35</v>
      </c>
      <c r="E303" s="25">
        <f>SUM(F303:I303)</f>
        <v>0</v>
      </c>
      <c r="F303" s="25"/>
      <c r="G303" s="25"/>
      <c r="H303" s="25"/>
      <c r="I303" s="25"/>
      <c r="J303" s="25">
        <f>SUM(K303:M303)</f>
        <v>0</v>
      </c>
      <c r="K303" s="25"/>
      <c r="L303" s="25"/>
      <c r="M303" s="25"/>
      <c r="N303" s="25">
        <f>E303+J303</f>
        <v>0</v>
      </c>
    </row>
    <row r="304" spans="1:14" ht="15" customHeight="1" x14ac:dyDescent="0.25">
      <c r="A304" s="101" t="s">
        <v>174</v>
      </c>
      <c r="B304" s="90" t="s">
        <v>173</v>
      </c>
      <c r="C304" s="91"/>
      <c r="D304" s="16" t="s">
        <v>110</v>
      </c>
      <c r="E304" s="25">
        <f t="shared" ref="E304:N304" si="73">SUM(E305:E308)</f>
        <v>0</v>
      </c>
      <c r="F304" s="25">
        <f t="shared" si="73"/>
        <v>0</v>
      </c>
      <c r="G304" s="25">
        <f t="shared" si="73"/>
        <v>0</v>
      </c>
      <c r="H304" s="25">
        <f t="shared" si="73"/>
        <v>0</v>
      </c>
      <c r="I304" s="25">
        <f t="shared" si="73"/>
        <v>0</v>
      </c>
      <c r="J304" s="25">
        <f t="shared" si="73"/>
        <v>52.6</v>
      </c>
      <c r="K304" s="25">
        <f t="shared" si="73"/>
        <v>0</v>
      </c>
      <c r="L304" s="25">
        <f t="shared" si="73"/>
        <v>52.6</v>
      </c>
      <c r="M304" s="25">
        <f t="shared" si="73"/>
        <v>0</v>
      </c>
      <c r="N304" s="25">
        <f t="shared" si="73"/>
        <v>52.6</v>
      </c>
    </row>
    <row r="305" spans="1:14" x14ac:dyDescent="0.25">
      <c r="A305" s="97"/>
      <c r="B305" s="92"/>
      <c r="C305" s="93"/>
      <c r="D305" s="16" t="s">
        <v>39</v>
      </c>
      <c r="E305" s="25">
        <f>SUM(F305:I305)</f>
        <v>0</v>
      </c>
      <c r="F305" s="25"/>
      <c r="G305" s="25"/>
      <c r="H305" s="25"/>
      <c r="I305" s="25"/>
      <c r="J305" s="25">
        <f>SUM(K305:M305)</f>
        <v>52.1</v>
      </c>
      <c r="K305" s="25"/>
      <c r="L305" s="25">
        <v>52.1</v>
      </c>
      <c r="M305" s="25"/>
      <c r="N305" s="25">
        <f>E305+J305</f>
        <v>52.1</v>
      </c>
    </row>
    <row r="306" spans="1:14" x14ac:dyDescent="0.25">
      <c r="A306" s="97"/>
      <c r="B306" s="92"/>
      <c r="C306" s="93"/>
      <c r="D306" s="16" t="s">
        <v>33</v>
      </c>
      <c r="E306" s="25">
        <f>SUM(F306:I306)</f>
        <v>0</v>
      </c>
      <c r="F306" s="25"/>
      <c r="G306" s="25"/>
      <c r="H306" s="25"/>
      <c r="I306" s="25"/>
      <c r="J306" s="25">
        <f>SUM(K306:M306)</f>
        <v>0</v>
      </c>
      <c r="K306" s="25"/>
      <c r="L306" s="25"/>
      <c r="M306" s="25"/>
      <c r="N306" s="25">
        <f>E306+J306</f>
        <v>0</v>
      </c>
    </row>
    <row r="307" spans="1:14" x14ac:dyDescent="0.25">
      <c r="A307" s="97"/>
      <c r="B307" s="92"/>
      <c r="C307" s="93"/>
      <c r="D307" s="16" t="s">
        <v>34</v>
      </c>
      <c r="E307" s="25">
        <f>SUM(F307:I307)</f>
        <v>0</v>
      </c>
      <c r="F307" s="25"/>
      <c r="G307" s="25"/>
      <c r="H307" s="25"/>
      <c r="I307" s="25"/>
      <c r="J307" s="25">
        <f>SUM(K307:M307)</f>
        <v>0.5</v>
      </c>
      <c r="K307" s="25"/>
      <c r="L307" s="25">
        <v>0.5</v>
      </c>
      <c r="M307" s="25"/>
      <c r="N307" s="25">
        <f>E307+J307</f>
        <v>0.5</v>
      </c>
    </row>
    <row r="308" spans="1:14" x14ac:dyDescent="0.25">
      <c r="A308" s="98"/>
      <c r="B308" s="94"/>
      <c r="C308" s="95"/>
      <c r="D308" s="16" t="s">
        <v>35</v>
      </c>
      <c r="E308" s="25">
        <f>SUM(F308:I308)</f>
        <v>0</v>
      </c>
      <c r="F308" s="25"/>
      <c r="G308" s="25"/>
      <c r="H308" s="25"/>
      <c r="I308" s="25"/>
      <c r="J308" s="25">
        <f>SUM(K308:M308)</f>
        <v>0</v>
      </c>
      <c r="K308" s="25"/>
      <c r="L308" s="25"/>
      <c r="M308" s="25"/>
      <c r="N308" s="25">
        <f>E308+J308</f>
        <v>0</v>
      </c>
    </row>
    <row r="309" spans="1:14" x14ac:dyDescent="0.25">
      <c r="A309" s="101" t="s">
        <v>175</v>
      </c>
      <c r="B309" s="90" t="s">
        <v>176</v>
      </c>
      <c r="C309" s="91"/>
      <c r="D309" s="16" t="s">
        <v>110</v>
      </c>
      <c r="E309" s="25">
        <f t="shared" ref="E309:N309" si="74">SUM(E310:E313)</f>
        <v>0</v>
      </c>
      <c r="F309" s="25">
        <f t="shared" si="74"/>
        <v>0</v>
      </c>
      <c r="G309" s="25">
        <f t="shared" si="74"/>
        <v>0</v>
      </c>
      <c r="H309" s="25">
        <f t="shared" si="74"/>
        <v>0</v>
      </c>
      <c r="I309" s="25">
        <f t="shared" si="74"/>
        <v>0</v>
      </c>
      <c r="J309" s="25">
        <f t="shared" si="74"/>
        <v>15</v>
      </c>
      <c r="K309" s="25">
        <f t="shared" si="74"/>
        <v>0</v>
      </c>
      <c r="L309" s="25">
        <f t="shared" si="74"/>
        <v>15</v>
      </c>
      <c r="M309" s="25">
        <f t="shared" si="74"/>
        <v>0</v>
      </c>
      <c r="N309" s="25">
        <f t="shared" si="74"/>
        <v>15</v>
      </c>
    </row>
    <row r="310" spans="1:14" x14ac:dyDescent="0.25">
      <c r="A310" s="97"/>
      <c r="B310" s="92"/>
      <c r="C310" s="93"/>
      <c r="D310" s="16" t="s">
        <v>39</v>
      </c>
      <c r="E310" s="25">
        <f>SUM(F310:I310)</f>
        <v>0</v>
      </c>
      <c r="F310" s="25"/>
      <c r="G310" s="25"/>
      <c r="H310" s="25"/>
      <c r="I310" s="25"/>
      <c r="J310" s="25">
        <f>SUM(K310:M310)</f>
        <v>14.7</v>
      </c>
      <c r="K310" s="25"/>
      <c r="L310" s="25">
        <v>14.7</v>
      </c>
      <c r="M310" s="25"/>
      <c r="N310" s="25">
        <f>E310+J310</f>
        <v>14.7</v>
      </c>
    </row>
    <row r="311" spans="1:14" x14ac:dyDescent="0.25">
      <c r="A311" s="97"/>
      <c r="B311" s="92"/>
      <c r="C311" s="93"/>
      <c r="D311" s="16" t="s">
        <v>33</v>
      </c>
      <c r="E311" s="25">
        <f>SUM(F311:I311)</f>
        <v>0</v>
      </c>
      <c r="F311" s="25"/>
      <c r="G311" s="25"/>
      <c r="H311" s="25"/>
      <c r="I311" s="25"/>
      <c r="J311" s="25">
        <f>SUM(K311:M311)</f>
        <v>0</v>
      </c>
      <c r="K311" s="25"/>
      <c r="L311" s="25"/>
      <c r="M311" s="25"/>
      <c r="N311" s="25">
        <f>E311+J311</f>
        <v>0</v>
      </c>
    </row>
    <row r="312" spans="1:14" x14ac:dyDescent="0.25">
      <c r="A312" s="97"/>
      <c r="B312" s="92"/>
      <c r="C312" s="93"/>
      <c r="D312" s="16" t="s">
        <v>34</v>
      </c>
      <c r="E312" s="25">
        <f>SUM(F312:I312)</f>
        <v>0</v>
      </c>
      <c r="F312" s="25"/>
      <c r="G312" s="25"/>
      <c r="H312" s="25"/>
      <c r="I312" s="25"/>
      <c r="J312" s="25">
        <f>SUM(K312:M312)</f>
        <v>0.3</v>
      </c>
      <c r="K312" s="25"/>
      <c r="L312" s="25">
        <v>0.3</v>
      </c>
      <c r="M312" s="25"/>
      <c r="N312" s="25">
        <f>E312+J312</f>
        <v>0.3</v>
      </c>
    </row>
    <row r="313" spans="1:14" x14ac:dyDescent="0.25">
      <c r="A313" s="98"/>
      <c r="B313" s="94"/>
      <c r="C313" s="95"/>
      <c r="D313" s="16" t="s">
        <v>35</v>
      </c>
      <c r="E313" s="25">
        <f>SUM(F313:I313)</f>
        <v>0</v>
      </c>
      <c r="F313" s="25"/>
      <c r="G313" s="25"/>
      <c r="H313" s="25"/>
      <c r="I313" s="25"/>
      <c r="J313" s="25">
        <f>SUM(K313:M313)</f>
        <v>0</v>
      </c>
      <c r="K313" s="25"/>
      <c r="L313" s="25"/>
      <c r="M313" s="25"/>
      <c r="N313" s="25">
        <f>E313+J313</f>
        <v>0</v>
      </c>
    </row>
    <row r="314" spans="1:14" x14ac:dyDescent="0.25">
      <c r="A314" s="101" t="s">
        <v>177</v>
      </c>
      <c r="B314" s="90" t="s">
        <v>181</v>
      </c>
      <c r="C314" s="91"/>
      <c r="D314" s="16" t="s">
        <v>110</v>
      </c>
      <c r="E314" s="25">
        <f t="shared" ref="E314:N314" si="75">SUM(E315:E318)</f>
        <v>0</v>
      </c>
      <c r="F314" s="25">
        <f t="shared" si="75"/>
        <v>0</v>
      </c>
      <c r="G314" s="25">
        <f t="shared" si="75"/>
        <v>0</v>
      </c>
      <c r="H314" s="25">
        <f t="shared" si="75"/>
        <v>0</v>
      </c>
      <c r="I314" s="25">
        <f t="shared" si="75"/>
        <v>0</v>
      </c>
      <c r="J314" s="25">
        <f t="shared" si="75"/>
        <v>15</v>
      </c>
      <c r="K314" s="25">
        <f t="shared" si="75"/>
        <v>15</v>
      </c>
      <c r="L314" s="25">
        <f t="shared" si="75"/>
        <v>0</v>
      </c>
      <c r="M314" s="25">
        <f t="shared" si="75"/>
        <v>0</v>
      </c>
      <c r="N314" s="25">
        <f t="shared" si="75"/>
        <v>15</v>
      </c>
    </row>
    <row r="315" spans="1:14" x14ac:dyDescent="0.25">
      <c r="A315" s="97"/>
      <c r="B315" s="92"/>
      <c r="C315" s="93"/>
      <c r="D315" s="16" t="s">
        <v>39</v>
      </c>
      <c r="E315" s="25">
        <f>SUM(F315:I315)</f>
        <v>0</v>
      </c>
      <c r="F315" s="25"/>
      <c r="G315" s="25"/>
      <c r="H315" s="25"/>
      <c r="I315" s="25"/>
      <c r="J315" s="25">
        <f>SUM(K315:M315)</f>
        <v>14.7</v>
      </c>
      <c r="K315" s="25">
        <v>14.7</v>
      </c>
      <c r="L315" s="25"/>
      <c r="M315" s="25"/>
      <c r="N315" s="25">
        <f>E315+J315</f>
        <v>14.7</v>
      </c>
    </row>
    <row r="316" spans="1:14" x14ac:dyDescent="0.25">
      <c r="A316" s="97"/>
      <c r="B316" s="92"/>
      <c r="C316" s="93"/>
      <c r="D316" s="16" t="s">
        <v>33</v>
      </c>
      <c r="E316" s="25">
        <f>SUM(F316:I316)</f>
        <v>0</v>
      </c>
      <c r="F316" s="25"/>
      <c r="G316" s="25"/>
      <c r="H316" s="25"/>
      <c r="I316" s="25"/>
      <c r="J316" s="25">
        <f>SUM(K316:M316)</f>
        <v>0</v>
      </c>
      <c r="K316" s="25"/>
      <c r="L316" s="25"/>
      <c r="M316" s="25"/>
      <c r="N316" s="25">
        <f>E316+J316</f>
        <v>0</v>
      </c>
    </row>
    <row r="317" spans="1:14" x14ac:dyDescent="0.25">
      <c r="A317" s="97"/>
      <c r="B317" s="92"/>
      <c r="C317" s="93"/>
      <c r="D317" s="16" t="s">
        <v>34</v>
      </c>
      <c r="E317" s="25">
        <f>SUM(F317:I317)</f>
        <v>0</v>
      </c>
      <c r="F317" s="25"/>
      <c r="G317" s="25"/>
      <c r="H317" s="25"/>
      <c r="I317" s="25"/>
      <c r="J317" s="25">
        <f>SUM(K317:M317)</f>
        <v>0.3</v>
      </c>
      <c r="K317" s="25">
        <v>0.3</v>
      </c>
      <c r="L317" s="25"/>
      <c r="M317" s="25"/>
      <c r="N317" s="25">
        <f>E317+J317</f>
        <v>0.3</v>
      </c>
    </row>
    <row r="318" spans="1:14" x14ac:dyDescent="0.25">
      <c r="A318" s="98"/>
      <c r="B318" s="94"/>
      <c r="C318" s="95"/>
      <c r="D318" s="16" t="s">
        <v>35</v>
      </c>
      <c r="E318" s="25">
        <f>SUM(F318:I318)</f>
        <v>0</v>
      </c>
      <c r="F318" s="25"/>
      <c r="G318" s="25"/>
      <c r="H318" s="25"/>
      <c r="I318" s="25"/>
      <c r="J318" s="25">
        <f>SUM(K318:M318)</f>
        <v>0</v>
      </c>
      <c r="K318" s="25"/>
      <c r="L318" s="25"/>
      <c r="M318" s="25"/>
      <c r="N318" s="25">
        <f>E318+J318</f>
        <v>0</v>
      </c>
    </row>
    <row r="319" spans="1:14" x14ac:dyDescent="0.25">
      <c r="A319" s="101" t="s">
        <v>178</v>
      </c>
      <c r="B319" s="90" t="s">
        <v>184</v>
      </c>
      <c r="C319" s="91"/>
      <c r="D319" s="16" t="s">
        <v>110</v>
      </c>
      <c r="E319" s="25">
        <f t="shared" ref="E319:N319" si="76">SUM(E320:E323)</f>
        <v>0</v>
      </c>
      <c r="F319" s="25">
        <f t="shared" si="76"/>
        <v>0</v>
      </c>
      <c r="G319" s="25">
        <f t="shared" si="76"/>
        <v>0</v>
      </c>
      <c r="H319" s="25">
        <f t="shared" si="76"/>
        <v>0</v>
      </c>
      <c r="I319" s="25">
        <f t="shared" si="76"/>
        <v>0</v>
      </c>
      <c r="J319" s="25">
        <f t="shared" si="76"/>
        <v>52.6</v>
      </c>
      <c r="K319" s="25">
        <f t="shared" si="76"/>
        <v>0</v>
      </c>
      <c r="L319" s="25">
        <f t="shared" si="76"/>
        <v>0</v>
      </c>
      <c r="M319" s="25">
        <f t="shared" si="76"/>
        <v>52.6</v>
      </c>
      <c r="N319" s="25">
        <f t="shared" si="76"/>
        <v>52.6</v>
      </c>
    </row>
    <row r="320" spans="1:14" x14ac:dyDescent="0.25">
      <c r="A320" s="97"/>
      <c r="B320" s="92"/>
      <c r="C320" s="93"/>
      <c r="D320" s="16" t="s">
        <v>39</v>
      </c>
      <c r="E320" s="25">
        <f>SUM(F320:I320)</f>
        <v>0</v>
      </c>
      <c r="F320" s="25"/>
      <c r="G320" s="25"/>
      <c r="H320" s="25"/>
      <c r="I320" s="25"/>
      <c r="J320" s="25">
        <f>SUM(K320:M320)</f>
        <v>52.1</v>
      </c>
      <c r="K320" s="25"/>
      <c r="L320" s="25"/>
      <c r="M320" s="25">
        <v>52.1</v>
      </c>
      <c r="N320" s="25">
        <f>E320+J320</f>
        <v>52.1</v>
      </c>
    </row>
    <row r="321" spans="1:14" x14ac:dyDescent="0.25">
      <c r="A321" s="97"/>
      <c r="B321" s="92"/>
      <c r="C321" s="93"/>
      <c r="D321" s="16" t="s">
        <v>33</v>
      </c>
      <c r="E321" s="25">
        <f>SUM(F321:I321)</f>
        <v>0</v>
      </c>
      <c r="F321" s="25"/>
      <c r="G321" s="25"/>
      <c r="H321" s="25"/>
      <c r="I321" s="25"/>
      <c r="J321" s="25">
        <f>SUM(K321:M321)</f>
        <v>0</v>
      </c>
      <c r="K321" s="25"/>
      <c r="L321" s="25"/>
      <c r="M321" s="25"/>
      <c r="N321" s="25">
        <f>E321+J321</f>
        <v>0</v>
      </c>
    </row>
    <row r="322" spans="1:14" x14ac:dyDescent="0.25">
      <c r="A322" s="97"/>
      <c r="B322" s="92"/>
      <c r="C322" s="93"/>
      <c r="D322" s="16" t="s">
        <v>34</v>
      </c>
      <c r="E322" s="25">
        <f>SUM(F322:I322)</f>
        <v>0</v>
      </c>
      <c r="F322" s="25"/>
      <c r="G322" s="25"/>
      <c r="H322" s="25"/>
      <c r="I322" s="25"/>
      <c r="J322" s="25">
        <f>SUM(K322:M322)</f>
        <v>0.5</v>
      </c>
      <c r="K322" s="25"/>
      <c r="L322" s="25"/>
      <c r="M322" s="25">
        <v>0.5</v>
      </c>
      <c r="N322" s="25">
        <f>E322+J322</f>
        <v>0.5</v>
      </c>
    </row>
    <row r="323" spans="1:14" x14ac:dyDescent="0.25">
      <c r="A323" s="98"/>
      <c r="B323" s="94"/>
      <c r="C323" s="95"/>
      <c r="D323" s="16" t="s">
        <v>35</v>
      </c>
      <c r="E323" s="25">
        <f>SUM(F323:I323)</f>
        <v>0</v>
      </c>
      <c r="F323" s="25"/>
      <c r="G323" s="25"/>
      <c r="H323" s="25"/>
      <c r="I323" s="25"/>
      <c r="J323" s="25">
        <f>SUM(K323:M323)</f>
        <v>0</v>
      </c>
      <c r="K323" s="25"/>
      <c r="L323" s="25"/>
      <c r="M323" s="25"/>
      <c r="N323" s="25">
        <f>E323+J323</f>
        <v>0</v>
      </c>
    </row>
    <row r="324" spans="1:14" ht="15" customHeight="1" x14ac:dyDescent="0.25">
      <c r="A324" s="101" t="s">
        <v>179</v>
      </c>
      <c r="B324" s="90" t="s">
        <v>183</v>
      </c>
      <c r="C324" s="113"/>
      <c r="D324" s="16" t="s">
        <v>110</v>
      </c>
      <c r="E324" s="25">
        <f t="shared" ref="E324:N324" si="77">SUM(E325:E328)</f>
        <v>0</v>
      </c>
      <c r="F324" s="25">
        <f t="shared" si="77"/>
        <v>0</v>
      </c>
      <c r="G324" s="25">
        <f t="shared" si="77"/>
        <v>0</v>
      </c>
      <c r="H324" s="25">
        <f t="shared" si="77"/>
        <v>0</v>
      </c>
      <c r="I324" s="25">
        <f t="shared" si="77"/>
        <v>0</v>
      </c>
      <c r="J324" s="25">
        <f t="shared" si="77"/>
        <v>15</v>
      </c>
      <c r="K324" s="25">
        <f t="shared" si="77"/>
        <v>0</v>
      </c>
      <c r="L324" s="25">
        <f t="shared" si="77"/>
        <v>0</v>
      </c>
      <c r="M324" s="25">
        <f t="shared" si="77"/>
        <v>15</v>
      </c>
      <c r="N324" s="25">
        <f t="shared" si="77"/>
        <v>15</v>
      </c>
    </row>
    <row r="325" spans="1:14" x14ac:dyDescent="0.25">
      <c r="A325" s="111"/>
      <c r="B325" s="114"/>
      <c r="C325" s="115"/>
      <c r="D325" s="16" t="s">
        <v>39</v>
      </c>
      <c r="E325" s="25">
        <f>SUM(F325:I325)</f>
        <v>0</v>
      </c>
      <c r="F325" s="25"/>
      <c r="G325" s="25"/>
      <c r="H325" s="25"/>
      <c r="I325" s="25"/>
      <c r="J325" s="25">
        <f>SUM(K325:M325)</f>
        <v>14.7</v>
      </c>
      <c r="K325" s="25"/>
      <c r="L325" s="25"/>
      <c r="M325" s="25">
        <v>14.7</v>
      </c>
      <c r="N325" s="25">
        <f>E325+J325</f>
        <v>14.7</v>
      </c>
    </row>
    <row r="326" spans="1:14" x14ac:dyDescent="0.25">
      <c r="A326" s="111"/>
      <c r="B326" s="114"/>
      <c r="C326" s="115"/>
      <c r="D326" s="16" t="s">
        <v>33</v>
      </c>
      <c r="E326" s="25">
        <f>SUM(F326:I326)</f>
        <v>0</v>
      </c>
      <c r="F326" s="25"/>
      <c r="G326" s="25"/>
      <c r="H326" s="25"/>
      <c r="I326" s="25"/>
      <c r="J326" s="25">
        <f>SUM(K326:M326)</f>
        <v>0</v>
      </c>
      <c r="K326" s="25"/>
      <c r="L326" s="25"/>
      <c r="M326" s="25"/>
      <c r="N326" s="25">
        <f>E326+J326</f>
        <v>0</v>
      </c>
    </row>
    <row r="327" spans="1:14" x14ac:dyDescent="0.25">
      <c r="A327" s="111"/>
      <c r="B327" s="114"/>
      <c r="C327" s="115"/>
      <c r="D327" s="16" t="s">
        <v>34</v>
      </c>
      <c r="E327" s="25">
        <f>SUM(F327:I327)</f>
        <v>0</v>
      </c>
      <c r="F327" s="25"/>
      <c r="G327" s="25"/>
      <c r="H327" s="25"/>
      <c r="I327" s="25"/>
      <c r="J327" s="25">
        <f>SUM(K327:M327)</f>
        <v>0.3</v>
      </c>
      <c r="K327" s="25"/>
      <c r="L327" s="25"/>
      <c r="M327" s="25">
        <v>0.3</v>
      </c>
      <c r="N327" s="25">
        <f>E327+J327</f>
        <v>0.3</v>
      </c>
    </row>
    <row r="328" spans="1:14" x14ac:dyDescent="0.25">
      <c r="A328" s="112"/>
      <c r="B328" s="116"/>
      <c r="C328" s="117"/>
      <c r="D328" s="16" t="s">
        <v>35</v>
      </c>
      <c r="E328" s="25">
        <f>SUM(F328:I328)</f>
        <v>0</v>
      </c>
      <c r="F328" s="25"/>
      <c r="G328" s="25"/>
      <c r="H328" s="25"/>
      <c r="I328" s="25"/>
      <c r="J328" s="25">
        <f>SUM(K328:M328)</f>
        <v>0</v>
      </c>
      <c r="K328" s="25"/>
      <c r="L328" s="25"/>
      <c r="M328" s="25"/>
      <c r="N328" s="25">
        <f>E328+J328</f>
        <v>0</v>
      </c>
    </row>
    <row r="329" spans="1:14" x14ac:dyDescent="0.25">
      <c r="A329" s="101" t="s">
        <v>180</v>
      </c>
      <c r="B329" s="90" t="s">
        <v>182</v>
      </c>
      <c r="C329" s="91"/>
      <c r="D329" s="16" t="s">
        <v>110</v>
      </c>
      <c r="E329" s="25">
        <f t="shared" ref="E329:N329" si="78">SUM(E330:E333)</f>
        <v>0</v>
      </c>
      <c r="F329" s="25">
        <f t="shared" si="78"/>
        <v>0</v>
      </c>
      <c r="G329" s="25">
        <f t="shared" si="78"/>
        <v>0</v>
      </c>
      <c r="H329" s="25">
        <f t="shared" si="78"/>
        <v>0</v>
      </c>
      <c r="I329" s="25">
        <f t="shared" si="78"/>
        <v>0</v>
      </c>
      <c r="J329" s="25">
        <f t="shared" si="78"/>
        <v>15</v>
      </c>
      <c r="K329" s="25">
        <f t="shared" si="78"/>
        <v>0</v>
      </c>
      <c r="L329" s="25">
        <f t="shared" si="78"/>
        <v>15</v>
      </c>
      <c r="M329" s="25">
        <f t="shared" si="78"/>
        <v>0</v>
      </c>
      <c r="N329" s="25">
        <f t="shared" si="78"/>
        <v>15</v>
      </c>
    </row>
    <row r="330" spans="1:14" x14ac:dyDescent="0.25">
      <c r="A330" s="97"/>
      <c r="B330" s="92"/>
      <c r="C330" s="93"/>
      <c r="D330" s="16" t="s">
        <v>39</v>
      </c>
      <c r="E330" s="25">
        <f>SUM(F330:I330)</f>
        <v>0</v>
      </c>
      <c r="F330" s="25"/>
      <c r="G330" s="25"/>
      <c r="H330" s="25"/>
      <c r="I330" s="25"/>
      <c r="J330" s="25">
        <f>SUM(K330:M330)</f>
        <v>14.7</v>
      </c>
      <c r="K330" s="25"/>
      <c r="L330" s="25">
        <v>14.7</v>
      </c>
      <c r="M330" s="25"/>
      <c r="N330" s="25">
        <f>E330+J330</f>
        <v>14.7</v>
      </c>
    </row>
    <row r="331" spans="1:14" x14ac:dyDescent="0.25">
      <c r="A331" s="97"/>
      <c r="B331" s="92"/>
      <c r="C331" s="93"/>
      <c r="D331" s="16" t="s">
        <v>33</v>
      </c>
      <c r="E331" s="25">
        <f>SUM(F331:I331)</f>
        <v>0</v>
      </c>
      <c r="F331" s="25"/>
      <c r="G331" s="25"/>
      <c r="H331" s="25"/>
      <c r="I331" s="25"/>
      <c r="J331" s="25">
        <f>SUM(K331:M331)</f>
        <v>0</v>
      </c>
      <c r="K331" s="25"/>
      <c r="L331" s="25"/>
      <c r="M331" s="25"/>
      <c r="N331" s="25">
        <f>E331+J331</f>
        <v>0</v>
      </c>
    </row>
    <row r="332" spans="1:14" x14ac:dyDescent="0.25">
      <c r="A332" s="97"/>
      <c r="B332" s="92"/>
      <c r="C332" s="93"/>
      <c r="D332" s="16" t="s">
        <v>34</v>
      </c>
      <c r="E332" s="25">
        <f>SUM(F332:I332)</f>
        <v>0</v>
      </c>
      <c r="F332" s="25"/>
      <c r="G332" s="25"/>
      <c r="H332" s="25"/>
      <c r="I332" s="25"/>
      <c r="J332" s="25">
        <f>SUM(K332:M332)</f>
        <v>0.3</v>
      </c>
      <c r="K332" s="25"/>
      <c r="L332" s="25">
        <v>0.3</v>
      </c>
      <c r="M332" s="25"/>
      <c r="N332" s="25">
        <f>E332+J332</f>
        <v>0.3</v>
      </c>
    </row>
    <row r="333" spans="1:14" x14ac:dyDescent="0.25">
      <c r="A333" s="98"/>
      <c r="B333" s="94"/>
      <c r="C333" s="95"/>
      <c r="D333" s="16" t="s">
        <v>35</v>
      </c>
      <c r="E333" s="25">
        <f>SUM(F333:I333)</f>
        <v>0</v>
      </c>
      <c r="F333" s="25"/>
      <c r="G333" s="25"/>
      <c r="H333" s="25"/>
      <c r="I333" s="25"/>
      <c r="J333" s="25">
        <f>SUM(K333:M333)</f>
        <v>0</v>
      </c>
      <c r="K333" s="25"/>
      <c r="L333" s="25"/>
      <c r="M333" s="25"/>
      <c r="N333" s="25">
        <f>E333+J333</f>
        <v>0</v>
      </c>
    </row>
    <row r="334" spans="1:14" ht="15" customHeight="1" x14ac:dyDescent="0.25">
      <c r="A334" s="101" t="s">
        <v>116</v>
      </c>
      <c r="B334" s="90" t="s">
        <v>16</v>
      </c>
      <c r="C334" s="91"/>
      <c r="D334" s="16" t="s">
        <v>110</v>
      </c>
      <c r="E334" s="25">
        <f t="shared" ref="E334:M334" si="79">SUM(E335:E338)</f>
        <v>62.01079</v>
      </c>
      <c r="F334" s="25">
        <f t="shared" si="79"/>
        <v>17.012599999999999</v>
      </c>
      <c r="G334" s="25">
        <f t="shared" si="79"/>
        <v>14.7439</v>
      </c>
      <c r="H334" s="25">
        <f t="shared" si="79"/>
        <v>0</v>
      </c>
      <c r="I334" s="25">
        <f t="shared" si="79"/>
        <v>30.254289999999997</v>
      </c>
      <c r="J334" s="25">
        <f t="shared" si="79"/>
        <v>132</v>
      </c>
      <c r="K334" s="25">
        <f t="shared" si="79"/>
        <v>66</v>
      </c>
      <c r="L334" s="25">
        <f t="shared" si="79"/>
        <v>30</v>
      </c>
      <c r="M334" s="25">
        <f t="shared" si="79"/>
        <v>36</v>
      </c>
      <c r="N334" s="34">
        <f>SUM(N335:N338)</f>
        <v>194.01079000000001</v>
      </c>
    </row>
    <row r="335" spans="1:14" x14ac:dyDescent="0.25">
      <c r="A335" s="97"/>
      <c r="B335" s="92"/>
      <c r="C335" s="93"/>
      <c r="D335" s="16" t="s">
        <v>39</v>
      </c>
      <c r="E335" s="25">
        <f>SUM(F335:I335)</f>
        <v>57.669780000000003</v>
      </c>
      <c r="F335" s="25">
        <f t="shared" ref="F335:I338" si="80">F340+F345+F350+F355</f>
        <v>15.8217</v>
      </c>
      <c r="G335" s="25">
        <f t="shared" si="80"/>
        <v>13.7118</v>
      </c>
      <c r="H335" s="25">
        <f t="shared" si="80"/>
        <v>0</v>
      </c>
      <c r="I335" s="25">
        <f t="shared" si="80"/>
        <v>28.136279999999999</v>
      </c>
      <c r="J335" s="25">
        <f>SUM(K335:M335)</f>
        <v>130.02000000000001</v>
      </c>
      <c r="K335" s="25">
        <f t="shared" ref="K335:M338" si="81">K340+K345+K350+K355</f>
        <v>65.34</v>
      </c>
      <c r="L335" s="25">
        <f t="shared" si="81"/>
        <v>29.4</v>
      </c>
      <c r="M335" s="25">
        <f t="shared" si="81"/>
        <v>35.28</v>
      </c>
      <c r="N335" s="34">
        <f>E335+J335</f>
        <v>187.68978000000001</v>
      </c>
    </row>
    <row r="336" spans="1:14" x14ac:dyDescent="0.25">
      <c r="A336" s="97"/>
      <c r="B336" s="92"/>
      <c r="C336" s="93"/>
      <c r="D336" s="16" t="s">
        <v>33</v>
      </c>
      <c r="E336" s="25">
        <f>SUM(F336:I336)</f>
        <v>0</v>
      </c>
      <c r="F336" s="25">
        <f t="shared" si="80"/>
        <v>0</v>
      </c>
      <c r="G336" s="25">
        <f t="shared" si="80"/>
        <v>0</v>
      </c>
      <c r="H336" s="25">
        <f t="shared" si="80"/>
        <v>0</v>
      </c>
      <c r="I336" s="25">
        <f t="shared" si="80"/>
        <v>0</v>
      </c>
      <c r="J336" s="25">
        <f>SUM(K336:M336)</f>
        <v>0</v>
      </c>
      <c r="K336" s="25">
        <f t="shared" si="81"/>
        <v>0</v>
      </c>
      <c r="L336" s="25">
        <f t="shared" si="81"/>
        <v>0</v>
      </c>
      <c r="M336" s="25">
        <f t="shared" si="81"/>
        <v>0</v>
      </c>
      <c r="N336" s="25">
        <f>E336+J336</f>
        <v>0</v>
      </c>
    </row>
    <row r="337" spans="1:14" x14ac:dyDescent="0.25">
      <c r="A337" s="97"/>
      <c r="B337" s="92"/>
      <c r="C337" s="93"/>
      <c r="D337" s="16" t="s">
        <v>34</v>
      </c>
      <c r="E337" s="25">
        <f>SUM(F337:I337)</f>
        <v>4.3410099999999998</v>
      </c>
      <c r="F337" s="25">
        <f t="shared" si="80"/>
        <v>1.1909000000000001</v>
      </c>
      <c r="G337" s="25">
        <f t="shared" si="80"/>
        <v>1.0321</v>
      </c>
      <c r="H337" s="25">
        <f t="shared" si="80"/>
        <v>0</v>
      </c>
      <c r="I337" s="25">
        <f t="shared" si="80"/>
        <v>2.1180099999999999</v>
      </c>
      <c r="J337" s="25">
        <f>SUM(K337:M337)</f>
        <v>1.98</v>
      </c>
      <c r="K337" s="25">
        <f t="shared" si="81"/>
        <v>0.66</v>
      </c>
      <c r="L337" s="25">
        <f t="shared" si="81"/>
        <v>0.6</v>
      </c>
      <c r="M337" s="25">
        <f t="shared" si="81"/>
        <v>0.72</v>
      </c>
      <c r="N337" s="25">
        <f>E337+J337</f>
        <v>6.3210099999999994</v>
      </c>
    </row>
    <row r="338" spans="1:14" x14ac:dyDescent="0.25">
      <c r="A338" s="98"/>
      <c r="B338" s="94"/>
      <c r="C338" s="95"/>
      <c r="D338" s="16" t="s">
        <v>35</v>
      </c>
      <c r="E338" s="25">
        <f>SUM(F338:I338)</f>
        <v>0</v>
      </c>
      <c r="F338" s="25">
        <f t="shared" si="80"/>
        <v>0</v>
      </c>
      <c r="G338" s="25">
        <f t="shared" si="80"/>
        <v>0</v>
      </c>
      <c r="H338" s="25">
        <f t="shared" si="80"/>
        <v>0</v>
      </c>
      <c r="I338" s="25">
        <f t="shared" si="80"/>
        <v>0</v>
      </c>
      <c r="J338" s="25">
        <f>SUM(K338:M338)</f>
        <v>0</v>
      </c>
      <c r="K338" s="25">
        <f t="shared" si="81"/>
        <v>0</v>
      </c>
      <c r="L338" s="25">
        <f t="shared" si="81"/>
        <v>0</v>
      </c>
      <c r="M338" s="25">
        <f t="shared" si="81"/>
        <v>0</v>
      </c>
      <c r="N338" s="25">
        <f>E338+J338</f>
        <v>0</v>
      </c>
    </row>
    <row r="339" spans="1:14" x14ac:dyDescent="0.25">
      <c r="A339" s="101" t="s">
        <v>117</v>
      </c>
      <c r="B339" s="90" t="s">
        <v>115</v>
      </c>
      <c r="C339" s="91"/>
      <c r="D339" s="16" t="s">
        <v>110</v>
      </c>
      <c r="E339" s="25">
        <f t="shared" ref="E339:N339" si="82">SUM(E340:E343)</f>
        <v>62.01079</v>
      </c>
      <c r="F339" s="25">
        <f t="shared" si="82"/>
        <v>17.012599999999999</v>
      </c>
      <c r="G339" s="25">
        <f t="shared" si="82"/>
        <v>14.7439</v>
      </c>
      <c r="H339" s="25">
        <f t="shared" si="82"/>
        <v>0</v>
      </c>
      <c r="I339" s="25">
        <f t="shared" si="82"/>
        <v>30.254289999999997</v>
      </c>
      <c r="J339" s="25">
        <f t="shared" si="82"/>
        <v>0</v>
      </c>
      <c r="K339" s="25">
        <f t="shared" si="82"/>
        <v>0</v>
      </c>
      <c r="L339" s="25">
        <f t="shared" si="82"/>
        <v>0</v>
      </c>
      <c r="M339" s="25">
        <f t="shared" si="82"/>
        <v>0</v>
      </c>
      <c r="N339" s="25">
        <f t="shared" si="82"/>
        <v>62.01079</v>
      </c>
    </row>
    <row r="340" spans="1:14" x14ac:dyDescent="0.25">
      <c r="A340" s="97"/>
      <c r="B340" s="92"/>
      <c r="C340" s="93"/>
      <c r="D340" s="16" t="s">
        <v>39</v>
      </c>
      <c r="E340" s="25">
        <f>SUM(F340:I340)</f>
        <v>57.669780000000003</v>
      </c>
      <c r="F340" s="25">
        <v>15.8217</v>
      </c>
      <c r="G340" s="25">
        <v>13.7118</v>
      </c>
      <c r="H340" s="25"/>
      <c r="I340" s="25">
        <f>30.25429-2.11801</f>
        <v>28.136279999999999</v>
      </c>
      <c r="J340" s="25">
        <f>SUM(K340:M340)</f>
        <v>0</v>
      </c>
      <c r="K340" s="25"/>
      <c r="L340" s="25"/>
      <c r="M340" s="25"/>
      <c r="N340" s="25">
        <f>E340+J340</f>
        <v>57.669780000000003</v>
      </c>
    </row>
    <row r="341" spans="1:14" x14ac:dyDescent="0.25">
      <c r="A341" s="97"/>
      <c r="B341" s="92"/>
      <c r="C341" s="93"/>
      <c r="D341" s="16" t="s">
        <v>33</v>
      </c>
      <c r="E341" s="25">
        <f>SUM(F341:I341)</f>
        <v>0</v>
      </c>
      <c r="F341" s="25"/>
      <c r="G341" s="25"/>
      <c r="H341" s="25"/>
      <c r="I341" s="25"/>
      <c r="J341" s="25">
        <f>SUM(K341:M341)</f>
        <v>0</v>
      </c>
      <c r="K341" s="25"/>
      <c r="L341" s="25"/>
      <c r="M341" s="25"/>
      <c r="N341" s="25">
        <f>E341+J341</f>
        <v>0</v>
      </c>
    </row>
    <row r="342" spans="1:14" x14ac:dyDescent="0.25">
      <c r="A342" s="97"/>
      <c r="B342" s="92"/>
      <c r="C342" s="93"/>
      <c r="D342" s="16" t="s">
        <v>34</v>
      </c>
      <c r="E342" s="25">
        <f>SUM(F342:I342)</f>
        <v>4.3410099999999998</v>
      </c>
      <c r="F342" s="25">
        <v>1.1909000000000001</v>
      </c>
      <c r="G342" s="25">
        <v>1.0321</v>
      </c>
      <c r="H342" s="25"/>
      <c r="I342" s="25">
        <v>2.1180099999999999</v>
      </c>
      <c r="J342" s="25">
        <f>SUM(K342:M342)</f>
        <v>0</v>
      </c>
      <c r="K342" s="25"/>
      <c r="L342" s="25"/>
      <c r="M342" s="25"/>
      <c r="N342" s="25">
        <f>E342+J342</f>
        <v>4.3410099999999998</v>
      </c>
    </row>
    <row r="343" spans="1:14" x14ac:dyDescent="0.25">
      <c r="A343" s="98"/>
      <c r="B343" s="94"/>
      <c r="C343" s="95"/>
      <c r="D343" s="16" t="s">
        <v>35</v>
      </c>
      <c r="E343" s="25">
        <f>SUM(F343:I343)</f>
        <v>0</v>
      </c>
      <c r="F343" s="25"/>
      <c r="G343" s="25"/>
      <c r="H343" s="25"/>
      <c r="I343" s="25"/>
      <c r="J343" s="25">
        <f>SUM(K343:M343)</f>
        <v>0</v>
      </c>
      <c r="K343" s="25"/>
      <c r="L343" s="25"/>
      <c r="M343" s="25"/>
      <c r="N343" s="25">
        <f>E343+J343</f>
        <v>0</v>
      </c>
    </row>
    <row r="344" spans="1:14" x14ac:dyDescent="0.25">
      <c r="A344" s="101" t="s">
        <v>119</v>
      </c>
      <c r="B344" s="90" t="s">
        <v>188</v>
      </c>
      <c r="C344" s="91"/>
      <c r="D344" s="16" t="s">
        <v>110</v>
      </c>
      <c r="E344" s="25">
        <f t="shared" ref="E344:N344" si="83">SUM(E345:E348)</f>
        <v>0</v>
      </c>
      <c r="F344" s="25">
        <f t="shared" si="83"/>
        <v>0</v>
      </c>
      <c r="G344" s="25">
        <f t="shared" si="83"/>
        <v>0</v>
      </c>
      <c r="H344" s="25">
        <f t="shared" si="83"/>
        <v>0</v>
      </c>
      <c r="I344" s="25">
        <f t="shared" si="83"/>
        <v>0</v>
      </c>
      <c r="J344" s="25">
        <f t="shared" si="83"/>
        <v>30</v>
      </c>
      <c r="K344" s="25">
        <f t="shared" si="83"/>
        <v>0</v>
      </c>
      <c r="L344" s="25">
        <f t="shared" si="83"/>
        <v>30</v>
      </c>
      <c r="M344" s="25">
        <f t="shared" si="83"/>
        <v>0</v>
      </c>
      <c r="N344" s="25">
        <f t="shared" si="83"/>
        <v>30</v>
      </c>
    </row>
    <row r="345" spans="1:14" x14ac:dyDescent="0.25">
      <c r="A345" s="97"/>
      <c r="B345" s="92"/>
      <c r="C345" s="93"/>
      <c r="D345" s="16" t="s">
        <v>39</v>
      </c>
      <c r="E345" s="25">
        <f>SUM(F345:I345)</f>
        <v>0</v>
      </c>
      <c r="F345" s="25"/>
      <c r="G345" s="25"/>
      <c r="H345" s="25"/>
      <c r="I345" s="25"/>
      <c r="J345" s="25">
        <f>SUM(K345:M345)</f>
        <v>29.4</v>
      </c>
      <c r="K345" s="25"/>
      <c r="L345" s="25">
        <v>29.4</v>
      </c>
      <c r="M345" s="25"/>
      <c r="N345" s="25">
        <f>E345+J345</f>
        <v>29.4</v>
      </c>
    </row>
    <row r="346" spans="1:14" x14ac:dyDescent="0.25">
      <c r="A346" s="97"/>
      <c r="B346" s="92"/>
      <c r="C346" s="93"/>
      <c r="D346" s="16" t="s">
        <v>33</v>
      </c>
      <c r="E346" s="25">
        <f>SUM(F346:I346)</f>
        <v>0</v>
      </c>
      <c r="F346" s="25"/>
      <c r="G346" s="25"/>
      <c r="H346" s="25"/>
      <c r="I346" s="25"/>
      <c r="J346" s="25">
        <f>SUM(K346:M346)</f>
        <v>0</v>
      </c>
      <c r="K346" s="25"/>
      <c r="L346" s="25"/>
      <c r="M346" s="25"/>
      <c r="N346" s="25">
        <f>E346+J346</f>
        <v>0</v>
      </c>
    </row>
    <row r="347" spans="1:14" x14ac:dyDescent="0.25">
      <c r="A347" s="97"/>
      <c r="B347" s="92"/>
      <c r="C347" s="93"/>
      <c r="D347" s="16" t="s">
        <v>34</v>
      </c>
      <c r="E347" s="25">
        <f>SUM(F347:I347)</f>
        <v>0</v>
      </c>
      <c r="F347" s="25"/>
      <c r="G347" s="25"/>
      <c r="H347" s="25"/>
      <c r="I347" s="25"/>
      <c r="J347" s="25">
        <f>SUM(K347:M347)</f>
        <v>0.6</v>
      </c>
      <c r="K347" s="25"/>
      <c r="L347" s="25">
        <v>0.6</v>
      </c>
      <c r="M347" s="25"/>
      <c r="N347" s="25">
        <f>E347+J347</f>
        <v>0.6</v>
      </c>
    </row>
    <row r="348" spans="1:14" x14ac:dyDescent="0.25">
      <c r="A348" s="98"/>
      <c r="B348" s="94"/>
      <c r="C348" s="95"/>
      <c r="D348" s="16" t="s">
        <v>35</v>
      </c>
      <c r="E348" s="25">
        <f>SUM(F348:I348)</f>
        <v>0</v>
      </c>
      <c r="F348" s="25"/>
      <c r="G348" s="25"/>
      <c r="H348" s="25"/>
      <c r="I348" s="25"/>
      <c r="J348" s="25">
        <f>SUM(K348:M348)</f>
        <v>0</v>
      </c>
      <c r="K348" s="25"/>
      <c r="L348" s="25"/>
      <c r="M348" s="25"/>
      <c r="N348" s="25">
        <f>E348+J348</f>
        <v>0</v>
      </c>
    </row>
    <row r="349" spans="1:14" x14ac:dyDescent="0.25">
      <c r="A349" s="101" t="s">
        <v>120</v>
      </c>
      <c r="B349" s="90" t="s">
        <v>189</v>
      </c>
      <c r="C349" s="91"/>
      <c r="D349" s="16" t="s">
        <v>110</v>
      </c>
      <c r="E349" s="25">
        <f t="shared" ref="E349:N349" si="84">SUM(E350:E353)</f>
        <v>0</v>
      </c>
      <c r="F349" s="25">
        <f t="shared" si="84"/>
        <v>0</v>
      </c>
      <c r="G349" s="25">
        <f t="shared" si="84"/>
        <v>0</v>
      </c>
      <c r="H349" s="25">
        <f t="shared" si="84"/>
        <v>0</v>
      </c>
      <c r="I349" s="25">
        <f t="shared" si="84"/>
        <v>0</v>
      </c>
      <c r="J349" s="25">
        <f t="shared" si="84"/>
        <v>66</v>
      </c>
      <c r="K349" s="25">
        <f t="shared" si="84"/>
        <v>66</v>
      </c>
      <c r="L349" s="25">
        <f t="shared" si="84"/>
        <v>0</v>
      </c>
      <c r="M349" s="25">
        <f t="shared" si="84"/>
        <v>0</v>
      </c>
      <c r="N349" s="25">
        <f t="shared" si="84"/>
        <v>66</v>
      </c>
    </row>
    <row r="350" spans="1:14" x14ac:dyDescent="0.25">
      <c r="A350" s="97"/>
      <c r="B350" s="92"/>
      <c r="C350" s="93"/>
      <c r="D350" s="16" t="s">
        <v>39</v>
      </c>
      <c r="E350" s="25">
        <f>SUM(F350:I350)</f>
        <v>0</v>
      </c>
      <c r="F350" s="25"/>
      <c r="G350" s="25"/>
      <c r="H350" s="25"/>
      <c r="I350" s="25"/>
      <c r="J350" s="25">
        <f>SUM(K350:M350)</f>
        <v>65.34</v>
      </c>
      <c r="K350" s="25">
        <v>65.34</v>
      </c>
      <c r="L350" s="25"/>
      <c r="M350" s="25"/>
      <c r="N350" s="25">
        <f>E350+J350</f>
        <v>65.34</v>
      </c>
    </row>
    <row r="351" spans="1:14" x14ac:dyDescent="0.25">
      <c r="A351" s="97"/>
      <c r="B351" s="92"/>
      <c r="C351" s="93"/>
      <c r="D351" s="16" t="s">
        <v>33</v>
      </c>
      <c r="E351" s="25">
        <f>SUM(F351:I351)</f>
        <v>0</v>
      </c>
      <c r="F351" s="25"/>
      <c r="G351" s="25"/>
      <c r="H351" s="25"/>
      <c r="I351" s="25"/>
      <c r="J351" s="25">
        <f>SUM(K351:M351)</f>
        <v>0</v>
      </c>
      <c r="K351" s="25"/>
      <c r="L351" s="25"/>
      <c r="M351" s="25"/>
      <c r="N351" s="25">
        <f>E351+J351</f>
        <v>0</v>
      </c>
    </row>
    <row r="352" spans="1:14" x14ac:dyDescent="0.25">
      <c r="A352" s="97"/>
      <c r="B352" s="92"/>
      <c r="C352" s="93"/>
      <c r="D352" s="16" t="s">
        <v>34</v>
      </c>
      <c r="E352" s="25">
        <f>SUM(F352:I352)</f>
        <v>0</v>
      </c>
      <c r="F352" s="25"/>
      <c r="G352" s="25"/>
      <c r="H352" s="25"/>
      <c r="I352" s="25"/>
      <c r="J352" s="25">
        <f>SUM(K352:M352)</f>
        <v>0.66</v>
      </c>
      <c r="K352" s="25">
        <v>0.66</v>
      </c>
      <c r="L352" s="25"/>
      <c r="M352" s="25"/>
      <c r="N352" s="25">
        <f>E352+J352</f>
        <v>0.66</v>
      </c>
    </row>
    <row r="353" spans="1:14" x14ac:dyDescent="0.25">
      <c r="A353" s="98"/>
      <c r="B353" s="94"/>
      <c r="C353" s="95"/>
      <c r="D353" s="16" t="s">
        <v>35</v>
      </c>
      <c r="E353" s="25">
        <f>SUM(F353:I353)</f>
        <v>0</v>
      </c>
      <c r="F353" s="25"/>
      <c r="G353" s="25"/>
      <c r="H353" s="25"/>
      <c r="I353" s="25"/>
      <c r="J353" s="25">
        <f>SUM(K353:M353)</f>
        <v>0</v>
      </c>
      <c r="K353" s="25"/>
      <c r="L353" s="25"/>
      <c r="M353" s="25"/>
      <c r="N353" s="25">
        <f>E353+J353</f>
        <v>0</v>
      </c>
    </row>
    <row r="354" spans="1:14" x14ac:dyDescent="0.25">
      <c r="A354" s="101" t="s">
        <v>157</v>
      </c>
      <c r="B354" s="90" t="s">
        <v>190</v>
      </c>
      <c r="C354" s="91"/>
      <c r="D354" s="16" t="s">
        <v>110</v>
      </c>
      <c r="E354" s="25">
        <f t="shared" ref="E354:N354" si="85">SUM(E355:E358)</f>
        <v>0</v>
      </c>
      <c r="F354" s="25">
        <f t="shared" si="85"/>
        <v>0</v>
      </c>
      <c r="G354" s="25">
        <f t="shared" si="85"/>
        <v>0</v>
      </c>
      <c r="H354" s="25">
        <f t="shared" si="85"/>
        <v>0</v>
      </c>
      <c r="I354" s="25">
        <f t="shared" si="85"/>
        <v>0</v>
      </c>
      <c r="J354" s="25">
        <f t="shared" si="85"/>
        <v>36</v>
      </c>
      <c r="K354" s="25">
        <f t="shared" si="85"/>
        <v>0</v>
      </c>
      <c r="L354" s="25">
        <f t="shared" si="85"/>
        <v>0</v>
      </c>
      <c r="M354" s="25">
        <f t="shared" si="85"/>
        <v>36</v>
      </c>
      <c r="N354" s="25">
        <f t="shared" si="85"/>
        <v>36</v>
      </c>
    </row>
    <row r="355" spans="1:14" x14ac:dyDescent="0.25">
      <c r="A355" s="97"/>
      <c r="B355" s="92"/>
      <c r="C355" s="93"/>
      <c r="D355" s="16" t="s">
        <v>39</v>
      </c>
      <c r="E355" s="25">
        <f>SUM(F355:I355)</f>
        <v>0</v>
      </c>
      <c r="F355" s="25"/>
      <c r="G355" s="25"/>
      <c r="H355" s="25"/>
      <c r="I355" s="25"/>
      <c r="J355" s="25">
        <f>SUM(K355:M355)</f>
        <v>35.28</v>
      </c>
      <c r="K355" s="25"/>
      <c r="L355" s="25"/>
      <c r="M355" s="25">
        <v>35.28</v>
      </c>
      <c r="N355" s="25">
        <f>E355+J355</f>
        <v>35.28</v>
      </c>
    </row>
    <row r="356" spans="1:14" x14ac:dyDescent="0.25">
      <c r="A356" s="97"/>
      <c r="B356" s="92"/>
      <c r="C356" s="93"/>
      <c r="D356" s="16" t="s">
        <v>33</v>
      </c>
      <c r="E356" s="25">
        <f>SUM(F356:I356)</f>
        <v>0</v>
      </c>
      <c r="F356" s="25"/>
      <c r="G356" s="25"/>
      <c r="H356" s="25"/>
      <c r="I356" s="25"/>
      <c r="J356" s="25">
        <f>SUM(K356:M356)</f>
        <v>0</v>
      </c>
      <c r="K356" s="25"/>
      <c r="L356" s="25"/>
      <c r="M356" s="25"/>
      <c r="N356" s="25">
        <f>E356+J356</f>
        <v>0</v>
      </c>
    </row>
    <row r="357" spans="1:14" x14ac:dyDescent="0.25">
      <c r="A357" s="97"/>
      <c r="B357" s="92"/>
      <c r="C357" s="93"/>
      <c r="D357" s="16" t="s">
        <v>34</v>
      </c>
      <c r="E357" s="25">
        <f>SUM(F357:I357)</f>
        <v>0</v>
      </c>
      <c r="F357" s="25"/>
      <c r="G357" s="25"/>
      <c r="H357" s="25"/>
      <c r="I357" s="25"/>
      <c r="J357" s="25">
        <f>SUM(K357:M357)</f>
        <v>0.72</v>
      </c>
      <c r="K357" s="25"/>
      <c r="L357" s="25"/>
      <c r="M357" s="25">
        <v>0.72</v>
      </c>
      <c r="N357" s="25">
        <f>E357+J357</f>
        <v>0.72</v>
      </c>
    </row>
    <row r="358" spans="1:14" x14ac:dyDescent="0.25">
      <c r="A358" s="98"/>
      <c r="B358" s="94"/>
      <c r="C358" s="95"/>
      <c r="D358" s="16" t="s">
        <v>35</v>
      </c>
      <c r="E358" s="25">
        <f>SUM(F358:I358)</f>
        <v>0</v>
      </c>
      <c r="F358" s="25"/>
      <c r="G358" s="25"/>
      <c r="H358" s="25"/>
      <c r="I358" s="25"/>
      <c r="J358" s="25">
        <f>SUM(K358:M358)</f>
        <v>0</v>
      </c>
      <c r="K358" s="25"/>
      <c r="L358" s="25"/>
      <c r="M358" s="25"/>
      <c r="N358" s="25">
        <f>E358+J358</f>
        <v>0</v>
      </c>
    </row>
    <row r="359" spans="1:14" x14ac:dyDescent="0.25">
      <c r="A359" s="101" t="s">
        <v>155</v>
      </c>
      <c r="B359" s="90" t="s">
        <v>145</v>
      </c>
      <c r="C359" s="91"/>
      <c r="D359" s="16" t="s">
        <v>110</v>
      </c>
      <c r="E359" s="25">
        <f t="shared" ref="E359:N359" si="86">SUM(E360:E363)</f>
        <v>7.1700000000000008</v>
      </c>
      <c r="F359" s="25">
        <f t="shared" si="86"/>
        <v>1.3</v>
      </c>
      <c r="G359" s="25">
        <f t="shared" si="86"/>
        <v>2.89</v>
      </c>
      <c r="H359" s="25">
        <f t="shared" si="86"/>
        <v>1.49</v>
      </c>
      <c r="I359" s="25">
        <f t="shared" si="86"/>
        <v>1.49</v>
      </c>
      <c r="J359" s="25">
        <f t="shared" si="86"/>
        <v>0</v>
      </c>
      <c r="K359" s="25">
        <f t="shared" si="86"/>
        <v>0</v>
      </c>
      <c r="L359" s="25">
        <f t="shared" si="86"/>
        <v>0</v>
      </c>
      <c r="M359" s="25">
        <f t="shared" si="86"/>
        <v>0</v>
      </c>
      <c r="N359" s="25">
        <f t="shared" si="86"/>
        <v>7.1700000000000008</v>
      </c>
    </row>
    <row r="360" spans="1:14" x14ac:dyDescent="0.25">
      <c r="A360" s="97"/>
      <c r="B360" s="92"/>
      <c r="C360" s="93"/>
      <c r="D360" s="16" t="s">
        <v>39</v>
      </c>
      <c r="E360" s="25">
        <f>SUM(F360:I360)</f>
        <v>6.9810000000000008</v>
      </c>
      <c r="F360" s="25">
        <f t="shared" ref="F360:I363" si="87">F365+F370+F375+F380+F385</f>
        <v>1.274</v>
      </c>
      <c r="G360" s="25">
        <f t="shared" si="87"/>
        <v>2.8170000000000002</v>
      </c>
      <c r="H360" s="25">
        <f t="shared" si="87"/>
        <v>1.4450000000000001</v>
      </c>
      <c r="I360" s="25">
        <f t="shared" si="87"/>
        <v>1.4450000000000001</v>
      </c>
      <c r="J360" s="25">
        <f>SUM(K360:M360)</f>
        <v>0</v>
      </c>
      <c r="K360" s="25">
        <f t="shared" ref="K360:M363" si="88">K365+K370+K375+K380+K385</f>
        <v>0</v>
      </c>
      <c r="L360" s="25">
        <f t="shared" si="88"/>
        <v>0</v>
      </c>
      <c r="M360" s="25">
        <f t="shared" si="88"/>
        <v>0</v>
      </c>
      <c r="N360" s="25">
        <f>E360+J360</f>
        <v>6.9810000000000008</v>
      </c>
    </row>
    <row r="361" spans="1:14" x14ac:dyDescent="0.25">
      <c r="A361" s="97"/>
      <c r="B361" s="92"/>
      <c r="C361" s="93"/>
      <c r="D361" s="16" t="s">
        <v>33</v>
      </c>
      <c r="E361" s="25">
        <f>SUM(F361:I361)</f>
        <v>0</v>
      </c>
      <c r="F361" s="25">
        <f t="shared" si="87"/>
        <v>0</v>
      </c>
      <c r="G361" s="25">
        <f t="shared" si="87"/>
        <v>0</v>
      </c>
      <c r="H361" s="25">
        <f t="shared" si="87"/>
        <v>0</v>
      </c>
      <c r="I361" s="25">
        <f t="shared" si="87"/>
        <v>0</v>
      </c>
      <c r="J361" s="25">
        <f>SUM(K361:M361)</f>
        <v>0</v>
      </c>
      <c r="K361" s="25">
        <f t="shared" si="88"/>
        <v>0</v>
      </c>
      <c r="L361" s="25">
        <f t="shared" si="88"/>
        <v>0</v>
      </c>
      <c r="M361" s="25">
        <f t="shared" si="88"/>
        <v>0</v>
      </c>
      <c r="N361" s="25">
        <f>E361+J361</f>
        <v>0</v>
      </c>
    </row>
    <row r="362" spans="1:14" x14ac:dyDescent="0.25">
      <c r="A362" s="97"/>
      <c r="B362" s="92"/>
      <c r="C362" s="93"/>
      <c r="D362" s="16" t="s">
        <v>34</v>
      </c>
      <c r="E362" s="25">
        <f>SUM(F362:I362)</f>
        <v>0.189</v>
      </c>
      <c r="F362" s="25">
        <f t="shared" si="87"/>
        <v>2.5999999999999999E-2</v>
      </c>
      <c r="G362" s="25">
        <f t="shared" si="87"/>
        <v>7.2999999999999995E-2</v>
      </c>
      <c r="H362" s="25">
        <f t="shared" si="87"/>
        <v>4.4999999999999998E-2</v>
      </c>
      <c r="I362" s="25">
        <f t="shared" si="87"/>
        <v>4.4999999999999998E-2</v>
      </c>
      <c r="J362" s="25">
        <f>SUM(K362:M362)</f>
        <v>0</v>
      </c>
      <c r="K362" s="25">
        <f t="shared" si="88"/>
        <v>0</v>
      </c>
      <c r="L362" s="25">
        <f t="shared" si="88"/>
        <v>0</v>
      </c>
      <c r="M362" s="25">
        <f t="shared" si="88"/>
        <v>0</v>
      </c>
      <c r="N362" s="25">
        <f>E362+J362</f>
        <v>0.189</v>
      </c>
    </row>
    <row r="363" spans="1:14" x14ac:dyDescent="0.25">
      <c r="A363" s="98"/>
      <c r="B363" s="94"/>
      <c r="C363" s="95"/>
      <c r="D363" s="16" t="s">
        <v>35</v>
      </c>
      <c r="E363" s="25">
        <f>SUM(F363:I363)</f>
        <v>0</v>
      </c>
      <c r="F363" s="25">
        <f t="shared" si="87"/>
        <v>0</v>
      </c>
      <c r="G363" s="25">
        <f t="shared" si="87"/>
        <v>0</v>
      </c>
      <c r="H363" s="25">
        <f t="shared" si="87"/>
        <v>0</v>
      </c>
      <c r="I363" s="25">
        <f t="shared" si="87"/>
        <v>0</v>
      </c>
      <c r="J363" s="25">
        <f>SUM(K363:M363)</f>
        <v>0</v>
      </c>
      <c r="K363" s="25">
        <f t="shared" si="88"/>
        <v>0</v>
      </c>
      <c r="L363" s="25">
        <f t="shared" si="88"/>
        <v>0</v>
      </c>
      <c r="M363" s="25">
        <f t="shared" si="88"/>
        <v>0</v>
      </c>
      <c r="N363" s="25">
        <f>E363+J363</f>
        <v>0</v>
      </c>
    </row>
    <row r="364" spans="1:14" x14ac:dyDescent="0.25">
      <c r="A364" s="101" t="s">
        <v>156</v>
      </c>
      <c r="B364" s="90" t="s">
        <v>158</v>
      </c>
      <c r="C364" s="91"/>
      <c r="D364" s="16" t="s">
        <v>110</v>
      </c>
      <c r="E364" s="25">
        <f t="shared" ref="E364:N364" si="89">SUM(E365:E368)</f>
        <v>1.4000000000000001</v>
      </c>
      <c r="F364" s="25">
        <f t="shared" si="89"/>
        <v>0</v>
      </c>
      <c r="G364" s="25">
        <f t="shared" si="89"/>
        <v>1.4000000000000001</v>
      </c>
      <c r="H364" s="25">
        <f t="shared" si="89"/>
        <v>0</v>
      </c>
      <c r="I364" s="25">
        <f t="shared" si="89"/>
        <v>0</v>
      </c>
      <c r="J364" s="25">
        <f t="shared" si="89"/>
        <v>0</v>
      </c>
      <c r="K364" s="25">
        <f t="shared" si="89"/>
        <v>0</v>
      </c>
      <c r="L364" s="25">
        <f t="shared" si="89"/>
        <v>0</v>
      </c>
      <c r="M364" s="25">
        <f t="shared" si="89"/>
        <v>0</v>
      </c>
      <c r="N364" s="25">
        <f t="shared" si="89"/>
        <v>1.4000000000000001</v>
      </c>
    </row>
    <row r="365" spans="1:14" x14ac:dyDescent="0.25">
      <c r="A365" s="97"/>
      <c r="B365" s="92"/>
      <c r="C365" s="93"/>
      <c r="D365" s="16" t="s">
        <v>39</v>
      </c>
      <c r="E365" s="25">
        <f>SUM(F365:I365)</f>
        <v>1.3720000000000001</v>
      </c>
      <c r="F365" s="25"/>
      <c r="G365" s="25">
        <v>1.3720000000000001</v>
      </c>
      <c r="H365" s="25"/>
      <c r="I365" s="25"/>
      <c r="J365" s="25">
        <f>SUM(K365:M365)</f>
        <v>0</v>
      </c>
      <c r="K365" s="25"/>
      <c r="L365" s="25"/>
      <c r="M365" s="25"/>
      <c r="N365" s="25">
        <f>E365+J365</f>
        <v>1.3720000000000001</v>
      </c>
    </row>
    <row r="366" spans="1:14" x14ac:dyDescent="0.25">
      <c r="A366" s="97"/>
      <c r="B366" s="92"/>
      <c r="C366" s="93"/>
      <c r="D366" s="16" t="s">
        <v>33</v>
      </c>
      <c r="E366" s="25">
        <f>SUM(F366:I366)</f>
        <v>0</v>
      </c>
      <c r="F366" s="25"/>
      <c r="G366" s="25"/>
      <c r="H366" s="25"/>
      <c r="I366" s="25"/>
      <c r="J366" s="25">
        <f>SUM(K366:M366)</f>
        <v>0</v>
      </c>
      <c r="K366" s="25"/>
      <c r="L366" s="25"/>
      <c r="M366" s="25"/>
      <c r="N366" s="25">
        <f>E366+J366</f>
        <v>0</v>
      </c>
    </row>
    <row r="367" spans="1:14" x14ac:dyDescent="0.25">
      <c r="A367" s="97"/>
      <c r="B367" s="92"/>
      <c r="C367" s="93"/>
      <c r="D367" s="16" t="s">
        <v>34</v>
      </c>
      <c r="E367" s="25">
        <f>SUM(F367:I367)</f>
        <v>2.8000000000000001E-2</v>
      </c>
      <c r="F367" s="25"/>
      <c r="G367" s="25">
        <v>2.8000000000000001E-2</v>
      </c>
      <c r="H367" s="25"/>
      <c r="I367" s="25"/>
      <c r="J367" s="25">
        <f>SUM(K367:M367)</f>
        <v>0</v>
      </c>
      <c r="K367" s="25"/>
      <c r="L367" s="25"/>
      <c r="M367" s="25"/>
      <c r="N367" s="25">
        <f>E367+J367</f>
        <v>2.8000000000000001E-2</v>
      </c>
    </row>
    <row r="368" spans="1:14" x14ac:dyDescent="0.25">
      <c r="A368" s="98"/>
      <c r="B368" s="94"/>
      <c r="C368" s="95"/>
      <c r="D368" s="16" t="s">
        <v>35</v>
      </c>
      <c r="E368" s="25">
        <f>SUM(F368:I368)</f>
        <v>0</v>
      </c>
      <c r="F368" s="25"/>
      <c r="G368" s="25"/>
      <c r="H368" s="25"/>
      <c r="I368" s="25"/>
      <c r="J368" s="25">
        <f>SUM(K368:M368)</f>
        <v>0</v>
      </c>
      <c r="K368" s="25"/>
      <c r="L368" s="25"/>
      <c r="M368" s="25"/>
      <c r="N368" s="25">
        <f>E368+J368</f>
        <v>0</v>
      </c>
    </row>
    <row r="369" spans="1:14" ht="15" customHeight="1" x14ac:dyDescent="0.25">
      <c r="A369" s="101" t="s">
        <v>159</v>
      </c>
      <c r="B369" s="90" t="s">
        <v>161</v>
      </c>
      <c r="C369" s="91"/>
      <c r="D369" s="16" t="s">
        <v>110</v>
      </c>
      <c r="E369" s="25">
        <f t="shared" ref="E369:N369" si="90">SUM(E370:E373)</f>
        <v>1.3</v>
      </c>
      <c r="F369" s="25">
        <f t="shared" si="90"/>
        <v>1.3</v>
      </c>
      <c r="G369" s="25">
        <f t="shared" si="90"/>
        <v>0</v>
      </c>
      <c r="H369" s="25">
        <f t="shared" si="90"/>
        <v>0</v>
      </c>
      <c r="I369" s="25">
        <f t="shared" si="90"/>
        <v>0</v>
      </c>
      <c r="J369" s="25">
        <f t="shared" si="90"/>
        <v>0</v>
      </c>
      <c r="K369" s="25">
        <f t="shared" si="90"/>
        <v>0</v>
      </c>
      <c r="L369" s="25">
        <f t="shared" si="90"/>
        <v>0</v>
      </c>
      <c r="M369" s="25">
        <f t="shared" si="90"/>
        <v>0</v>
      </c>
      <c r="N369" s="25">
        <f t="shared" si="90"/>
        <v>1.3</v>
      </c>
    </row>
    <row r="370" spans="1:14" x14ac:dyDescent="0.25">
      <c r="A370" s="97"/>
      <c r="B370" s="92"/>
      <c r="C370" s="93"/>
      <c r="D370" s="16" t="s">
        <v>39</v>
      </c>
      <c r="E370" s="25">
        <f>SUM(F370:I370)</f>
        <v>1.274</v>
      </c>
      <c r="F370" s="25">
        <v>1.274</v>
      </c>
      <c r="G370" s="25"/>
      <c r="H370" s="25"/>
      <c r="I370" s="25"/>
      <c r="J370" s="25">
        <f>SUM(K370:M370)</f>
        <v>0</v>
      </c>
      <c r="K370" s="25"/>
      <c r="L370" s="25"/>
      <c r="M370" s="25"/>
      <c r="N370" s="25">
        <f>E370+J370</f>
        <v>1.274</v>
      </c>
    </row>
    <row r="371" spans="1:14" x14ac:dyDescent="0.25">
      <c r="A371" s="97"/>
      <c r="B371" s="92"/>
      <c r="C371" s="93"/>
      <c r="D371" s="16" t="s">
        <v>33</v>
      </c>
      <c r="E371" s="25">
        <f>SUM(F371:I371)</f>
        <v>0</v>
      </c>
      <c r="F371" s="25"/>
      <c r="G371" s="25"/>
      <c r="H371" s="25"/>
      <c r="I371" s="25"/>
      <c r="J371" s="25">
        <f>SUM(K371:M371)</f>
        <v>0</v>
      </c>
      <c r="K371" s="25"/>
      <c r="L371" s="25"/>
      <c r="M371" s="25"/>
      <c r="N371" s="25">
        <f>E371+J371</f>
        <v>0</v>
      </c>
    </row>
    <row r="372" spans="1:14" x14ac:dyDescent="0.25">
      <c r="A372" s="97"/>
      <c r="B372" s="92"/>
      <c r="C372" s="93"/>
      <c r="D372" s="16" t="s">
        <v>34</v>
      </c>
      <c r="E372" s="25">
        <f>SUM(F372:I372)</f>
        <v>2.5999999999999999E-2</v>
      </c>
      <c r="F372" s="25">
        <v>2.5999999999999999E-2</v>
      </c>
      <c r="G372" s="25"/>
      <c r="H372" s="25"/>
      <c r="I372" s="25"/>
      <c r="J372" s="25">
        <f>SUM(K372:M372)</f>
        <v>0</v>
      </c>
      <c r="K372" s="25"/>
      <c r="L372" s="25"/>
      <c r="M372" s="25"/>
      <c r="N372" s="25">
        <f>E372+J372</f>
        <v>2.5999999999999999E-2</v>
      </c>
    </row>
    <row r="373" spans="1:14" x14ac:dyDescent="0.25">
      <c r="A373" s="98"/>
      <c r="B373" s="94"/>
      <c r="C373" s="95"/>
      <c r="D373" s="16" t="s">
        <v>35</v>
      </c>
      <c r="E373" s="25">
        <f>SUM(F373:I373)</f>
        <v>0</v>
      </c>
      <c r="F373" s="25"/>
      <c r="G373" s="25"/>
      <c r="H373" s="25"/>
      <c r="I373" s="25"/>
      <c r="J373" s="25">
        <f>SUM(K373:M373)</f>
        <v>0</v>
      </c>
      <c r="K373" s="25"/>
      <c r="L373" s="25"/>
      <c r="M373" s="25"/>
      <c r="N373" s="25">
        <f>E373+J373</f>
        <v>0</v>
      </c>
    </row>
    <row r="374" spans="1:14" x14ac:dyDescent="0.25">
      <c r="A374" s="101" t="s">
        <v>160</v>
      </c>
      <c r="B374" s="90" t="s">
        <v>164</v>
      </c>
      <c r="C374" s="91"/>
      <c r="D374" s="16" t="s">
        <v>110</v>
      </c>
      <c r="E374" s="25">
        <f t="shared" ref="E374:N374" si="91">SUM(E375:E378)</f>
        <v>1.49</v>
      </c>
      <c r="F374" s="25">
        <f t="shared" si="91"/>
        <v>0</v>
      </c>
      <c r="G374" s="25">
        <f t="shared" si="91"/>
        <v>0</v>
      </c>
      <c r="H374" s="25">
        <f t="shared" si="91"/>
        <v>1.49</v>
      </c>
      <c r="I374" s="25">
        <f t="shared" si="91"/>
        <v>0</v>
      </c>
      <c r="J374" s="25">
        <f t="shared" si="91"/>
        <v>0</v>
      </c>
      <c r="K374" s="25">
        <f t="shared" si="91"/>
        <v>0</v>
      </c>
      <c r="L374" s="25">
        <f t="shared" si="91"/>
        <v>0</v>
      </c>
      <c r="M374" s="25">
        <f t="shared" si="91"/>
        <v>0</v>
      </c>
      <c r="N374" s="25">
        <f t="shared" si="91"/>
        <v>1.49</v>
      </c>
    </row>
    <row r="375" spans="1:14" x14ac:dyDescent="0.25">
      <c r="A375" s="97"/>
      <c r="B375" s="92"/>
      <c r="C375" s="93"/>
      <c r="D375" s="16" t="s">
        <v>39</v>
      </c>
      <c r="E375" s="25">
        <f>SUM(F375:I375)</f>
        <v>1.4450000000000001</v>
      </c>
      <c r="F375" s="25"/>
      <c r="G375" s="25"/>
      <c r="H375" s="25">
        <v>1.4450000000000001</v>
      </c>
      <c r="I375" s="25"/>
      <c r="J375" s="25">
        <f>SUM(K375:M375)</f>
        <v>0</v>
      </c>
      <c r="K375" s="25"/>
      <c r="L375" s="25"/>
      <c r="M375" s="25"/>
      <c r="N375" s="25">
        <f>E375+J375</f>
        <v>1.4450000000000001</v>
      </c>
    </row>
    <row r="376" spans="1:14" x14ac:dyDescent="0.25">
      <c r="A376" s="97"/>
      <c r="B376" s="92"/>
      <c r="C376" s="93"/>
      <c r="D376" s="16" t="s">
        <v>33</v>
      </c>
      <c r="E376" s="25">
        <f>SUM(F376:I376)</f>
        <v>0</v>
      </c>
      <c r="F376" s="25"/>
      <c r="G376" s="25"/>
      <c r="H376" s="25"/>
      <c r="I376" s="25"/>
      <c r="J376" s="25">
        <f>SUM(K376:M376)</f>
        <v>0</v>
      </c>
      <c r="K376" s="25"/>
      <c r="L376" s="25"/>
      <c r="M376" s="25"/>
      <c r="N376" s="25">
        <f>E376+J376</f>
        <v>0</v>
      </c>
    </row>
    <row r="377" spans="1:14" x14ac:dyDescent="0.25">
      <c r="A377" s="97"/>
      <c r="B377" s="92"/>
      <c r="C377" s="93"/>
      <c r="D377" s="16" t="s">
        <v>34</v>
      </c>
      <c r="E377" s="25">
        <f>SUM(F377:I377)</f>
        <v>4.4999999999999998E-2</v>
      </c>
      <c r="F377" s="25"/>
      <c r="G377" s="25"/>
      <c r="H377" s="25">
        <v>4.4999999999999998E-2</v>
      </c>
      <c r="I377" s="25"/>
      <c r="J377" s="25">
        <f>SUM(K377:M377)</f>
        <v>0</v>
      </c>
      <c r="K377" s="25"/>
      <c r="L377" s="25"/>
      <c r="M377" s="25"/>
      <c r="N377" s="25">
        <f>E377+J377</f>
        <v>4.4999999999999998E-2</v>
      </c>
    </row>
    <row r="378" spans="1:14" x14ac:dyDescent="0.25">
      <c r="A378" s="98"/>
      <c r="B378" s="94"/>
      <c r="C378" s="95"/>
      <c r="D378" s="16" t="s">
        <v>35</v>
      </c>
      <c r="E378" s="25">
        <f>SUM(F378:I378)</f>
        <v>0</v>
      </c>
      <c r="F378" s="25"/>
      <c r="G378" s="25"/>
      <c r="H378" s="25"/>
      <c r="I378" s="25"/>
      <c r="J378" s="25">
        <f>SUM(K378:M378)</f>
        <v>0</v>
      </c>
      <c r="K378" s="25"/>
      <c r="L378" s="25"/>
      <c r="M378" s="25"/>
      <c r="N378" s="25">
        <f>E378+J378</f>
        <v>0</v>
      </c>
    </row>
    <row r="379" spans="1:14" x14ac:dyDescent="0.25">
      <c r="A379" s="101" t="s">
        <v>162</v>
      </c>
      <c r="B379" s="90" t="s">
        <v>165</v>
      </c>
      <c r="C379" s="91"/>
      <c r="D379" s="16" t="s">
        <v>110</v>
      </c>
      <c r="E379" s="25">
        <f t="shared" ref="E379:N379" si="92">SUM(E380:E383)</f>
        <v>1.49</v>
      </c>
      <c r="F379" s="25">
        <f t="shared" si="92"/>
        <v>0</v>
      </c>
      <c r="G379" s="25">
        <f t="shared" si="92"/>
        <v>0</v>
      </c>
      <c r="H379" s="25">
        <f t="shared" si="92"/>
        <v>0</v>
      </c>
      <c r="I379" s="25">
        <f t="shared" si="92"/>
        <v>1.49</v>
      </c>
      <c r="J379" s="25">
        <f t="shared" si="92"/>
        <v>0</v>
      </c>
      <c r="K379" s="25">
        <f t="shared" si="92"/>
        <v>0</v>
      </c>
      <c r="L379" s="25">
        <f t="shared" si="92"/>
        <v>0</v>
      </c>
      <c r="M379" s="25">
        <f t="shared" si="92"/>
        <v>0</v>
      </c>
      <c r="N379" s="25">
        <f t="shared" si="92"/>
        <v>1.49</v>
      </c>
    </row>
    <row r="380" spans="1:14" x14ac:dyDescent="0.25">
      <c r="A380" s="97"/>
      <c r="B380" s="92"/>
      <c r="C380" s="93"/>
      <c r="D380" s="16" t="s">
        <v>39</v>
      </c>
      <c r="E380" s="25">
        <f>SUM(F380:I380)</f>
        <v>1.4450000000000001</v>
      </c>
      <c r="F380" s="25"/>
      <c r="G380" s="25"/>
      <c r="H380" s="25"/>
      <c r="I380" s="25">
        <v>1.4450000000000001</v>
      </c>
      <c r="J380" s="25">
        <f>SUM(K380:M380)</f>
        <v>0</v>
      </c>
      <c r="K380" s="25"/>
      <c r="L380" s="25"/>
      <c r="M380" s="25"/>
      <c r="N380" s="25">
        <f>E380+J380</f>
        <v>1.4450000000000001</v>
      </c>
    </row>
    <row r="381" spans="1:14" x14ac:dyDescent="0.25">
      <c r="A381" s="97"/>
      <c r="B381" s="92"/>
      <c r="C381" s="93"/>
      <c r="D381" s="16" t="s">
        <v>33</v>
      </c>
      <c r="E381" s="25">
        <f>SUM(F381:I381)</f>
        <v>0</v>
      </c>
      <c r="F381" s="25"/>
      <c r="G381" s="25"/>
      <c r="H381" s="25"/>
      <c r="I381" s="25"/>
      <c r="J381" s="25">
        <f>SUM(K381:M381)</f>
        <v>0</v>
      </c>
      <c r="K381" s="25"/>
      <c r="L381" s="25"/>
      <c r="M381" s="25"/>
      <c r="N381" s="25">
        <f>E381+J381</f>
        <v>0</v>
      </c>
    </row>
    <row r="382" spans="1:14" x14ac:dyDescent="0.25">
      <c r="A382" s="97"/>
      <c r="B382" s="92"/>
      <c r="C382" s="93"/>
      <c r="D382" s="16" t="s">
        <v>34</v>
      </c>
      <c r="E382" s="25">
        <f>SUM(F382:I382)</f>
        <v>4.4999999999999998E-2</v>
      </c>
      <c r="F382" s="25"/>
      <c r="G382" s="25"/>
      <c r="H382" s="25"/>
      <c r="I382" s="25">
        <v>4.4999999999999998E-2</v>
      </c>
      <c r="J382" s="25">
        <f>SUM(K382:M382)</f>
        <v>0</v>
      </c>
      <c r="K382" s="25"/>
      <c r="L382" s="25"/>
      <c r="M382" s="25"/>
      <c r="N382" s="25">
        <f>E382+J382</f>
        <v>4.4999999999999998E-2</v>
      </c>
    </row>
    <row r="383" spans="1:14" x14ac:dyDescent="0.25">
      <c r="A383" s="98"/>
      <c r="B383" s="94"/>
      <c r="C383" s="95"/>
      <c r="D383" s="16" t="s">
        <v>35</v>
      </c>
      <c r="E383" s="25">
        <f>SUM(F383:I383)</f>
        <v>0</v>
      </c>
      <c r="F383" s="25"/>
      <c r="G383" s="25"/>
      <c r="H383" s="25"/>
      <c r="I383" s="25"/>
      <c r="J383" s="25">
        <f>SUM(K383:M383)</f>
        <v>0</v>
      </c>
      <c r="K383" s="25"/>
      <c r="L383" s="25"/>
      <c r="M383" s="25"/>
      <c r="N383" s="25">
        <f>E383+J383</f>
        <v>0</v>
      </c>
    </row>
    <row r="384" spans="1:14" x14ac:dyDescent="0.25">
      <c r="A384" s="101" t="s">
        <v>163</v>
      </c>
      <c r="B384" s="90" t="s">
        <v>166</v>
      </c>
      <c r="C384" s="91"/>
      <c r="D384" s="16" t="s">
        <v>110</v>
      </c>
      <c r="E384" s="25">
        <f>SUM(E385:E388)</f>
        <v>1.49</v>
      </c>
      <c r="F384" s="25">
        <f>SUM(F385:F388)</f>
        <v>0</v>
      </c>
      <c r="G384" s="25">
        <f>SUM(G386:G388)</f>
        <v>4.4999999999999998E-2</v>
      </c>
      <c r="H384" s="25">
        <f t="shared" ref="H384:N384" si="93">SUM(H385:H388)</f>
        <v>0</v>
      </c>
      <c r="I384" s="25">
        <f t="shared" si="93"/>
        <v>0</v>
      </c>
      <c r="J384" s="25">
        <f t="shared" si="93"/>
        <v>0</v>
      </c>
      <c r="K384" s="25">
        <f t="shared" si="93"/>
        <v>0</v>
      </c>
      <c r="L384" s="25">
        <f t="shared" si="93"/>
        <v>0</v>
      </c>
      <c r="M384" s="25">
        <f t="shared" si="93"/>
        <v>0</v>
      </c>
      <c r="N384" s="25">
        <f t="shared" si="93"/>
        <v>1.49</v>
      </c>
    </row>
    <row r="385" spans="1:14" x14ac:dyDescent="0.25">
      <c r="A385" s="97"/>
      <c r="B385" s="92"/>
      <c r="C385" s="93"/>
      <c r="D385" s="16" t="s">
        <v>39</v>
      </c>
      <c r="E385" s="25">
        <f>SUM(F385:I385)</f>
        <v>1.4450000000000001</v>
      </c>
      <c r="F385" s="25"/>
      <c r="G385" s="25">
        <v>1.4450000000000001</v>
      </c>
      <c r="H385" s="25"/>
      <c r="I385" s="25"/>
      <c r="J385" s="25">
        <f>SUM(K385:M385)</f>
        <v>0</v>
      </c>
      <c r="K385" s="25"/>
      <c r="L385" s="25"/>
      <c r="M385" s="25"/>
      <c r="N385" s="25">
        <f>E385+J385</f>
        <v>1.4450000000000001</v>
      </c>
    </row>
    <row r="386" spans="1:14" x14ac:dyDescent="0.25">
      <c r="A386" s="97"/>
      <c r="B386" s="92"/>
      <c r="C386" s="93"/>
      <c r="D386" s="16" t="s">
        <v>33</v>
      </c>
      <c r="E386" s="25">
        <f>SUM(F386:I386)</f>
        <v>0</v>
      </c>
      <c r="F386" s="25"/>
      <c r="G386" s="25"/>
      <c r="H386" s="25"/>
      <c r="I386" s="25"/>
      <c r="J386" s="25">
        <f>SUM(K386:M386)</f>
        <v>0</v>
      </c>
      <c r="K386" s="25"/>
      <c r="L386" s="25"/>
      <c r="M386" s="25"/>
      <c r="N386" s="25">
        <f>E386+J386</f>
        <v>0</v>
      </c>
    </row>
    <row r="387" spans="1:14" x14ac:dyDescent="0.25">
      <c r="A387" s="97"/>
      <c r="B387" s="92"/>
      <c r="C387" s="93"/>
      <c r="D387" s="16" t="s">
        <v>34</v>
      </c>
      <c r="E387" s="25">
        <f>SUM(F387:I387)</f>
        <v>4.4999999999999998E-2</v>
      </c>
      <c r="F387" s="25"/>
      <c r="G387" s="25">
        <v>4.4999999999999998E-2</v>
      </c>
      <c r="H387" s="25"/>
      <c r="I387" s="25"/>
      <c r="J387" s="25">
        <f>SUM(K387:M387)</f>
        <v>0</v>
      </c>
      <c r="K387" s="25"/>
      <c r="L387" s="25"/>
      <c r="M387" s="25"/>
      <c r="N387" s="25">
        <f>E387+J387</f>
        <v>4.4999999999999998E-2</v>
      </c>
    </row>
    <row r="388" spans="1:14" x14ac:dyDescent="0.25">
      <c r="A388" s="98"/>
      <c r="B388" s="94"/>
      <c r="C388" s="95"/>
      <c r="D388" s="16" t="s">
        <v>35</v>
      </c>
      <c r="E388" s="25">
        <f>SUM(F388:I388)</f>
        <v>0</v>
      </c>
      <c r="F388" s="25"/>
      <c r="G388" s="25"/>
      <c r="H388" s="25"/>
      <c r="I388" s="25"/>
      <c r="J388" s="25">
        <f>SUM(K388:M388)</f>
        <v>0</v>
      </c>
      <c r="K388" s="25"/>
      <c r="L388" s="25"/>
      <c r="M388" s="25"/>
      <c r="N388" s="25">
        <f>E388+J388</f>
        <v>0</v>
      </c>
    </row>
    <row r="389" spans="1:14" x14ac:dyDescent="0.25">
      <c r="A389" s="101" t="s">
        <v>167</v>
      </c>
      <c r="B389" s="90" t="s">
        <v>17</v>
      </c>
      <c r="C389" s="91"/>
      <c r="D389" s="16" t="s">
        <v>110</v>
      </c>
      <c r="E389" s="25">
        <f t="shared" ref="E389:N389" si="94">SUM(E390:E393)</f>
        <v>0</v>
      </c>
      <c r="F389" s="25">
        <f t="shared" si="94"/>
        <v>0</v>
      </c>
      <c r="G389" s="25">
        <f t="shared" si="94"/>
        <v>0</v>
      </c>
      <c r="H389" s="25">
        <f t="shared" si="94"/>
        <v>0</v>
      </c>
      <c r="I389" s="25">
        <f t="shared" si="94"/>
        <v>0</v>
      </c>
      <c r="J389" s="25">
        <f t="shared" si="94"/>
        <v>144.375</v>
      </c>
      <c r="K389" s="25">
        <f t="shared" si="94"/>
        <v>0</v>
      </c>
      <c r="L389" s="25">
        <f t="shared" si="94"/>
        <v>33.6</v>
      </c>
      <c r="M389" s="25">
        <f t="shared" si="94"/>
        <v>110.77500000000001</v>
      </c>
      <c r="N389" s="25">
        <f t="shared" si="94"/>
        <v>144.375</v>
      </c>
    </row>
    <row r="390" spans="1:14" x14ac:dyDescent="0.25">
      <c r="A390" s="97"/>
      <c r="B390" s="92"/>
      <c r="C390" s="93"/>
      <c r="D390" s="16" t="s">
        <v>39</v>
      </c>
      <c r="E390" s="25">
        <f>SUM(F390:I390)</f>
        <v>0</v>
      </c>
      <c r="F390" s="25">
        <f t="shared" ref="F390:I393" si="95">F395+F400+F405</f>
        <v>0</v>
      </c>
      <c r="G390" s="25">
        <f t="shared" si="95"/>
        <v>0</v>
      </c>
      <c r="H390" s="25">
        <f t="shared" si="95"/>
        <v>0</v>
      </c>
      <c r="I390" s="25">
        <f t="shared" si="95"/>
        <v>0</v>
      </c>
      <c r="J390" s="25">
        <f>SUM(K390:M390)</f>
        <v>137.5</v>
      </c>
      <c r="K390" s="25">
        <f t="shared" ref="K390:M393" si="96">K395+K400+K405</f>
        <v>0</v>
      </c>
      <c r="L390" s="25">
        <f t="shared" si="96"/>
        <v>32</v>
      </c>
      <c r="M390" s="25">
        <f t="shared" si="96"/>
        <v>105.5</v>
      </c>
      <c r="N390" s="25">
        <f>E390+J390</f>
        <v>137.5</v>
      </c>
    </row>
    <row r="391" spans="1:14" x14ac:dyDescent="0.25">
      <c r="A391" s="97"/>
      <c r="B391" s="92"/>
      <c r="C391" s="93"/>
      <c r="D391" s="16" t="s">
        <v>33</v>
      </c>
      <c r="E391" s="25">
        <f>SUM(F391:I391)</f>
        <v>0</v>
      </c>
      <c r="F391" s="25">
        <f t="shared" si="95"/>
        <v>0</v>
      </c>
      <c r="G391" s="25">
        <f t="shared" si="95"/>
        <v>0</v>
      </c>
      <c r="H391" s="25">
        <f t="shared" si="95"/>
        <v>0</v>
      </c>
      <c r="I391" s="25">
        <f t="shared" si="95"/>
        <v>0</v>
      </c>
      <c r="J391" s="25">
        <f>SUM(K391:M391)</f>
        <v>6.875</v>
      </c>
      <c r="K391" s="25">
        <f t="shared" si="96"/>
        <v>0</v>
      </c>
      <c r="L391" s="25">
        <f t="shared" si="96"/>
        <v>1.6</v>
      </c>
      <c r="M391" s="25">
        <f t="shared" si="96"/>
        <v>5.2750000000000004</v>
      </c>
      <c r="N391" s="25">
        <f>E391+J391</f>
        <v>6.875</v>
      </c>
    </row>
    <row r="392" spans="1:14" x14ac:dyDescent="0.25">
      <c r="A392" s="97"/>
      <c r="B392" s="92"/>
      <c r="C392" s="93"/>
      <c r="D392" s="16" t="s">
        <v>34</v>
      </c>
      <c r="E392" s="25">
        <f>SUM(F392:I392)</f>
        <v>0</v>
      </c>
      <c r="F392" s="25">
        <f t="shared" si="95"/>
        <v>0</v>
      </c>
      <c r="G392" s="25">
        <f t="shared" si="95"/>
        <v>0</v>
      </c>
      <c r="H392" s="25">
        <f t="shared" si="95"/>
        <v>0</v>
      </c>
      <c r="I392" s="25">
        <f t="shared" si="95"/>
        <v>0</v>
      </c>
      <c r="J392" s="25">
        <f>SUM(K392:M392)</f>
        <v>0</v>
      </c>
      <c r="K392" s="25">
        <f t="shared" si="96"/>
        <v>0</v>
      </c>
      <c r="L392" s="25">
        <f t="shared" si="96"/>
        <v>0</v>
      </c>
      <c r="M392" s="25">
        <f t="shared" si="96"/>
        <v>0</v>
      </c>
      <c r="N392" s="25">
        <f>E392+J392</f>
        <v>0</v>
      </c>
    </row>
    <row r="393" spans="1:14" x14ac:dyDescent="0.25">
      <c r="A393" s="98"/>
      <c r="B393" s="94"/>
      <c r="C393" s="95"/>
      <c r="D393" s="16" t="s">
        <v>35</v>
      </c>
      <c r="E393" s="25">
        <f>SUM(F393:I393)</f>
        <v>0</v>
      </c>
      <c r="F393" s="25">
        <f t="shared" si="95"/>
        <v>0</v>
      </c>
      <c r="G393" s="25">
        <f t="shared" si="95"/>
        <v>0</v>
      </c>
      <c r="H393" s="25">
        <f t="shared" si="95"/>
        <v>0</v>
      </c>
      <c r="I393" s="25">
        <f t="shared" si="95"/>
        <v>0</v>
      </c>
      <c r="J393" s="25">
        <f>SUM(K393:M393)</f>
        <v>0</v>
      </c>
      <c r="K393" s="25">
        <f t="shared" si="96"/>
        <v>0</v>
      </c>
      <c r="L393" s="25">
        <f t="shared" si="96"/>
        <v>0</v>
      </c>
      <c r="M393" s="25">
        <f t="shared" si="96"/>
        <v>0</v>
      </c>
      <c r="N393" s="25">
        <f>E393+J393</f>
        <v>0</v>
      </c>
    </row>
    <row r="394" spans="1:14" x14ac:dyDescent="0.25">
      <c r="A394" s="101" t="s">
        <v>168</v>
      </c>
      <c r="B394" s="90" t="s">
        <v>118</v>
      </c>
      <c r="C394" s="91"/>
      <c r="D394" s="16" t="s">
        <v>110</v>
      </c>
      <c r="E394" s="25">
        <f t="shared" ref="E394:N394" si="97">SUM(E395:E398)</f>
        <v>0</v>
      </c>
      <c r="F394" s="25">
        <f t="shared" si="97"/>
        <v>0</v>
      </c>
      <c r="G394" s="25">
        <f t="shared" si="97"/>
        <v>0</v>
      </c>
      <c r="H394" s="25">
        <f t="shared" si="97"/>
        <v>0</v>
      </c>
      <c r="I394" s="25">
        <f t="shared" si="97"/>
        <v>0</v>
      </c>
      <c r="J394" s="25">
        <f t="shared" si="97"/>
        <v>33.6</v>
      </c>
      <c r="K394" s="25">
        <f t="shared" si="97"/>
        <v>0</v>
      </c>
      <c r="L394" s="25">
        <f t="shared" si="97"/>
        <v>33.6</v>
      </c>
      <c r="M394" s="25">
        <f t="shared" si="97"/>
        <v>0</v>
      </c>
      <c r="N394" s="25">
        <f t="shared" si="97"/>
        <v>33.6</v>
      </c>
    </row>
    <row r="395" spans="1:14" x14ac:dyDescent="0.25">
      <c r="A395" s="97"/>
      <c r="B395" s="92"/>
      <c r="C395" s="93"/>
      <c r="D395" s="16" t="s">
        <v>39</v>
      </c>
      <c r="E395" s="25">
        <f>SUM(F395:I395)</f>
        <v>0</v>
      </c>
      <c r="F395" s="25"/>
      <c r="G395" s="25"/>
      <c r="H395" s="25"/>
      <c r="I395" s="25"/>
      <c r="J395" s="25">
        <f>SUM(K395:M395)</f>
        <v>32</v>
      </c>
      <c r="K395" s="25"/>
      <c r="L395" s="25">
        <v>32</v>
      </c>
      <c r="M395" s="25"/>
      <c r="N395" s="25">
        <f>E395+J395</f>
        <v>32</v>
      </c>
    </row>
    <row r="396" spans="1:14" x14ac:dyDescent="0.25">
      <c r="A396" s="97"/>
      <c r="B396" s="92"/>
      <c r="C396" s="93"/>
      <c r="D396" s="16" t="s">
        <v>33</v>
      </c>
      <c r="E396" s="25">
        <f>SUM(F396:I396)</f>
        <v>0</v>
      </c>
      <c r="F396" s="25"/>
      <c r="G396" s="25"/>
      <c r="H396" s="25"/>
      <c r="I396" s="25"/>
      <c r="J396" s="25">
        <f>SUM(K396:M396)</f>
        <v>1.6</v>
      </c>
      <c r="K396" s="25"/>
      <c r="L396" s="25">
        <v>1.6</v>
      </c>
      <c r="M396" s="25"/>
      <c r="N396" s="25">
        <f>E396+J396</f>
        <v>1.6</v>
      </c>
    </row>
    <row r="397" spans="1:14" x14ac:dyDescent="0.25">
      <c r="A397" s="97"/>
      <c r="B397" s="92"/>
      <c r="C397" s="93"/>
      <c r="D397" s="16" t="s">
        <v>34</v>
      </c>
      <c r="E397" s="25">
        <f>SUM(F397:I397)</f>
        <v>0</v>
      </c>
      <c r="F397" s="25"/>
      <c r="G397" s="25"/>
      <c r="H397" s="25"/>
      <c r="I397" s="25"/>
      <c r="J397" s="25">
        <f>SUM(K397:M397)</f>
        <v>0</v>
      </c>
      <c r="K397" s="25"/>
      <c r="L397" s="25"/>
      <c r="M397" s="25"/>
      <c r="N397" s="25">
        <f>E397+J397</f>
        <v>0</v>
      </c>
    </row>
    <row r="398" spans="1:14" x14ac:dyDescent="0.25">
      <c r="A398" s="98"/>
      <c r="B398" s="94"/>
      <c r="C398" s="95"/>
      <c r="D398" s="16" t="s">
        <v>35</v>
      </c>
      <c r="E398" s="25">
        <f>SUM(F398:I398)</f>
        <v>0</v>
      </c>
      <c r="F398" s="25"/>
      <c r="G398" s="25"/>
      <c r="H398" s="25"/>
      <c r="I398" s="25"/>
      <c r="J398" s="25">
        <f>SUM(K398:M398)</f>
        <v>0</v>
      </c>
      <c r="K398" s="25"/>
      <c r="L398" s="25"/>
      <c r="M398" s="25"/>
      <c r="N398" s="25">
        <f>E398+J398</f>
        <v>0</v>
      </c>
    </row>
    <row r="399" spans="1:14" x14ac:dyDescent="0.25">
      <c r="A399" s="101" t="s">
        <v>169</v>
      </c>
      <c r="B399" s="90" t="s">
        <v>121</v>
      </c>
      <c r="C399" s="91"/>
      <c r="D399" s="16" t="s">
        <v>110</v>
      </c>
      <c r="E399" s="25">
        <f t="shared" ref="E399:N399" si="98">SUM(E400:E403)</f>
        <v>0</v>
      </c>
      <c r="F399" s="25">
        <f t="shared" si="98"/>
        <v>0</v>
      </c>
      <c r="G399" s="25">
        <f t="shared" si="98"/>
        <v>0</v>
      </c>
      <c r="H399" s="25">
        <f t="shared" si="98"/>
        <v>0</v>
      </c>
      <c r="I399" s="25">
        <f t="shared" si="98"/>
        <v>0</v>
      </c>
      <c r="J399" s="25">
        <f t="shared" si="98"/>
        <v>68.775000000000006</v>
      </c>
      <c r="K399" s="25">
        <f t="shared" si="98"/>
        <v>0</v>
      </c>
      <c r="L399" s="25">
        <f t="shared" si="98"/>
        <v>0</v>
      </c>
      <c r="M399" s="25">
        <f t="shared" si="98"/>
        <v>68.775000000000006</v>
      </c>
      <c r="N399" s="25">
        <f t="shared" si="98"/>
        <v>68.775000000000006</v>
      </c>
    </row>
    <row r="400" spans="1:14" x14ac:dyDescent="0.25">
      <c r="A400" s="97"/>
      <c r="B400" s="92"/>
      <c r="C400" s="93"/>
      <c r="D400" s="16" t="s">
        <v>39</v>
      </c>
      <c r="E400" s="25">
        <f>SUM(F400:I400)</f>
        <v>0</v>
      </c>
      <c r="F400" s="25"/>
      <c r="G400" s="25"/>
      <c r="H400" s="25"/>
      <c r="I400" s="25"/>
      <c r="J400" s="25">
        <f>SUM(K400:M400)</f>
        <v>65.5</v>
      </c>
      <c r="K400" s="25"/>
      <c r="L400" s="25"/>
      <c r="M400" s="25">
        <v>65.5</v>
      </c>
      <c r="N400" s="25">
        <f>E400+J400</f>
        <v>65.5</v>
      </c>
    </row>
    <row r="401" spans="1:14" x14ac:dyDescent="0.25">
      <c r="A401" s="97"/>
      <c r="B401" s="92"/>
      <c r="C401" s="93"/>
      <c r="D401" s="16" t="s">
        <v>33</v>
      </c>
      <c r="E401" s="25">
        <f>SUM(F401:I401)</f>
        <v>0</v>
      </c>
      <c r="F401" s="25"/>
      <c r="G401" s="25"/>
      <c r="H401" s="25"/>
      <c r="I401" s="25"/>
      <c r="J401" s="25">
        <f>SUM(K401:M401)</f>
        <v>3.2749999999999999</v>
      </c>
      <c r="K401" s="25"/>
      <c r="L401" s="25"/>
      <c r="M401" s="25">
        <v>3.2749999999999999</v>
      </c>
      <c r="N401" s="25">
        <f>E401+J401</f>
        <v>3.2749999999999999</v>
      </c>
    </row>
    <row r="402" spans="1:14" x14ac:dyDescent="0.25">
      <c r="A402" s="97"/>
      <c r="B402" s="92"/>
      <c r="C402" s="93"/>
      <c r="D402" s="16" t="s">
        <v>34</v>
      </c>
      <c r="E402" s="25">
        <f>SUM(F402:I402)</f>
        <v>0</v>
      </c>
      <c r="F402" s="25"/>
      <c r="G402" s="25"/>
      <c r="H402" s="25"/>
      <c r="I402" s="25"/>
      <c r="J402" s="25">
        <f>SUM(K402:M402)</f>
        <v>0</v>
      </c>
      <c r="K402" s="25"/>
      <c r="L402" s="25"/>
      <c r="M402" s="25"/>
      <c r="N402" s="25">
        <f>E402+J402</f>
        <v>0</v>
      </c>
    </row>
    <row r="403" spans="1:14" x14ac:dyDescent="0.25">
      <c r="A403" s="98"/>
      <c r="B403" s="94"/>
      <c r="C403" s="95"/>
      <c r="D403" s="16" t="s">
        <v>35</v>
      </c>
      <c r="E403" s="25">
        <f>SUM(F403:I403)</f>
        <v>0</v>
      </c>
      <c r="F403" s="25"/>
      <c r="G403" s="25"/>
      <c r="H403" s="25"/>
      <c r="I403" s="25"/>
      <c r="J403" s="25">
        <f>SUM(K403:M403)</f>
        <v>0</v>
      </c>
      <c r="K403" s="25"/>
      <c r="L403" s="25"/>
      <c r="M403" s="25"/>
      <c r="N403" s="25">
        <f>E403+J403</f>
        <v>0</v>
      </c>
    </row>
    <row r="404" spans="1:14" x14ac:dyDescent="0.25">
      <c r="A404" s="101" t="s">
        <v>170</v>
      </c>
      <c r="B404" s="90" t="s">
        <v>192</v>
      </c>
      <c r="C404" s="91"/>
      <c r="D404" s="16" t="s">
        <v>110</v>
      </c>
      <c r="E404" s="25">
        <f t="shared" ref="E404:N404" si="99">SUM(E405:E408)</f>
        <v>0</v>
      </c>
      <c r="F404" s="25">
        <f t="shared" si="99"/>
        <v>0</v>
      </c>
      <c r="G404" s="25">
        <f t="shared" si="99"/>
        <v>0</v>
      </c>
      <c r="H404" s="25">
        <f t="shared" si="99"/>
        <v>0</v>
      </c>
      <c r="I404" s="25">
        <f t="shared" si="99"/>
        <v>0</v>
      </c>
      <c r="J404" s="25">
        <f t="shared" si="99"/>
        <v>42</v>
      </c>
      <c r="K404" s="25">
        <f t="shared" si="99"/>
        <v>0</v>
      </c>
      <c r="L404" s="25">
        <f t="shared" si="99"/>
        <v>0</v>
      </c>
      <c r="M404" s="25">
        <f t="shared" si="99"/>
        <v>42</v>
      </c>
      <c r="N404" s="25">
        <f t="shared" si="99"/>
        <v>42</v>
      </c>
    </row>
    <row r="405" spans="1:14" x14ac:dyDescent="0.25">
      <c r="A405" s="97"/>
      <c r="B405" s="92"/>
      <c r="C405" s="93"/>
      <c r="D405" s="16" t="s">
        <v>39</v>
      </c>
      <c r="E405" s="25">
        <f>SUM(F405:I405)</f>
        <v>0</v>
      </c>
      <c r="F405" s="25"/>
      <c r="G405" s="25"/>
      <c r="H405" s="25"/>
      <c r="I405" s="25"/>
      <c r="J405" s="25">
        <f>SUM(K405:M405)</f>
        <v>40</v>
      </c>
      <c r="K405" s="25"/>
      <c r="L405" s="25"/>
      <c r="M405" s="25">
        <v>40</v>
      </c>
      <c r="N405" s="25">
        <f>E405+J405</f>
        <v>40</v>
      </c>
    </row>
    <row r="406" spans="1:14" x14ac:dyDescent="0.25">
      <c r="A406" s="97"/>
      <c r="B406" s="92"/>
      <c r="C406" s="93"/>
      <c r="D406" s="16" t="s">
        <v>33</v>
      </c>
      <c r="E406" s="25">
        <f>SUM(F406:I406)</f>
        <v>0</v>
      </c>
      <c r="F406" s="25"/>
      <c r="G406" s="25"/>
      <c r="H406" s="25"/>
      <c r="I406" s="25"/>
      <c r="J406" s="25">
        <f>SUM(K406:M406)</f>
        <v>2</v>
      </c>
      <c r="K406" s="25"/>
      <c r="L406" s="25"/>
      <c r="M406" s="25">
        <v>2</v>
      </c>
      <c r="N406" s="25">
        <f>E406+J406</f>
        <v>2</v>
      </c>
    </row>
    <row r="407" spans="1:14" x14ac:dyDescent="0.25">
      <c r="A407" s="97"/>
      <c r="B407" s="92"/>
      <c r="C407" s="93"/>
      <c r="D407" s="16" t="s">
        <v>34</v>
      </c>
      <c r="E407" s="25">
        <f>SUM(F407:I407)</f>
        <v>0</v>
      </c>
      <c r="F407" s="25"/>
      <c r="G407" s="25"/>
      <c r="H407" s="25"/>
      <c r="I407" s="25"/>
      <c r="J407" s="25">
        <f>SUM(K407:M407)</f>
        <v>0</v>
      </c>
      <c r="K407" s="25"/>
      <c r="L407" s="25"/>
      <c r="M407" s="25"/>
      <c r="N407" s="25">
        <f>E407+J407</f>
        <v>0</v>
      </c>
    </row>
    <row r="408" spans="1:14" x14ac:dyDescent="0.25">
      <c r="A408" s="98"/>
      <c r="B408" s="94"/>
      <c r="C408" s="95"/>
      <c r="D408" s="16" t="s">
        <v>35</v>
      </c>
      <c r="E408" s="25">
        <f>SUM(F408:I408)</f>
        <v>0</v>
      </c>
      <c r="F408" s="25"/>
      <c r="G408" s="25"/>
      <c r="H408" s="25"/>
      <c r="I408" s="25"/>
      <c r="J408" s="25">
        <f>SUM(K408:M408)</f>
        <v>0</v>
      </c>
      <c r="K408" s="25"/>
      <c r="L408" s="25"/>
      <c r="M408" s="25"/>
      <c r="N408" s="25">
        <f>E408+J408</f>
        <v>0</v>
      </c>
    </row>
    <row r="409" spans="1:14" x14ac:dyDescent="0.25">
      <c r="A409" s="58" t="s">
        <v>18</v>
      </c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60"/>
    </row>
    <row r="410" spans="1:14" x14ac:dyDescent="0.25">
      <c r="A410" s="88"/>
      <c r="B410" s="76" t="s">
        <v>122</v>
      </c>
      <c r="C410" s="77"/>
      <c r="D410" s="16" t="s">
        <v>110</v>
      </c>
      <c r="E410" s="25">
        <f t="shared" ref="E410:N410" si="100">SUM(E411:E414)</f>
        <v>4</v>
      </c>
      <c r="F410" s="25">
        <f t="shared" si="100"/>
        <v>1</v>
      </c>
      <c r="G410" s="25">
        <f t="shared" si="100"/>
        <v>1</v>
      </c>
      <c r="H410" s="25">
        <f t="shared" si="100"/>
        <v>0.5</v>
      </c>
      <c r="I410" s="25">
        <f t="shared" si="100"/>
        <v>1.5</v>
      </c>
      <c r="J410" s="25">
        <f t="shared" si="100"/>
        <v>3</v>
      </c>
      <c r="K410" s="25">
        <f t="shared" si="100"/>
        <v>2</v>
      </c>
      <c r="L410" s="25">
        <f t="shared" si="100"/>
        <v>1</v>
      </c>
      <c r="M410" s="25">
        <f t="shared" si="100"/>
        <v>0</v>
      </c>
      <c r="N410" s="25">
        <f t="shared" si="100"/>
        <v>6.9999999999999991</v>
      </c>
    </row>
    <row r="411" spans="1:14" x14ac:dyDescent="0.25">
      <c r="A411" s="89"/>
      <c r="B411" s="77"/>
      <c r="C411" s="77"/>
      <c r="D411" s="16" t="s">
        <v>39</v>
      </c>
      <c r="E411" s="25">
        <f>SUM(F411:I411)</f>
        <v>2.4</v>
      </c>
      <c r="F411" s="25">
        <f t="shared" ref="F411:I414" si="101">F416</f>
        <v>0.6</v>
      </c>
      <c r="G411" s="25">
        <f t="shared" si="101"/>
        <v>0.6</v>
      </c>
      <c r="H411" s="25">
        <f t="shared" si="101"/>
        <v>0.3</v>
      </c>
      <c r="I411" s="25">
        <f t="shared" si="101"/>
        <v>0.89999999999999991</v>
      </c>
      <c r="J411" s="25">
        <f>SUM(K411:M411)</f>
        <v>1.7999999999999998</v>
      </c>
      <c r="K411" s="25">
        <f t="shared" ref="K411:M414" si="102">K416</f>
        <v>1.2</v>
      </c>
      <c r="L411" s="25">
        <f t="shared" si="102"/>
        <v>0.6</v>
      </c>
      <c r="M411" s="25">
        <f t="shared" si="102"/>
        <v>0</v>
      </c>
      <c r="N411" s="25">
        <f>E411+J411</f>
        <v>4.1999999999999993</v>
      </c>
    </row>
    <row r="412" spans="1:14" x14ac:dyDescent="0.25">
      <c r="A412" s="89"/>
      <c r="B412" s="77"/>
      <c r="C412" s="77"/>
      <c r="D412" s="16" t="s">
        <v>33</v>
      </c>
      <c r="E412" s="25">
        <f>SUM(F412:I412)</f>
        <v>8.0000000000000002E-3</v>
      </c>
      <c r="F412" s="25">
        <f t="shared" si="101"/>
        <v>2E-3</v>
      </c>
      <c r="G412" s="25">
        <f t="shared" si="101"/>
        <v>2E-3</v>
      </c>
      <c r="H412" s="25">
        <f t="shared" si="101"/>
        <v>1E-3</v>
      </c>
      <c r="I412" s="25">
        <f t="shared" si="101"/>
        <v>3.0000000000000001E-3</v>
      </c>
      <c r="J412" s="25">
        <f>SUM(K412:M412)</f>
        <v>6.0000000000000001E-3</v>
      </c>
      <c r="K412" s="25">
        <f t="shared" si="102"/>
        <v>4.0000000000000001E-3</v>
      </c>
      <c r="L412" s="25">
        <f t="shared" si="102"/>
        <v>2E-3</v>
      </c>
      <c r="M412" s="25">
        <f t="shared" si="102"/>
        <v>0</v>
      </c>
      <c r="N412" s="25">
        <f>E412+J412</f>
        <v>1.4E-2</v>
      </c>
    </row>
    <row r="413" spans="1:14" x14ac:dyDescent="0.25">
      <c r="A413" s="89"/>
      <c r="B413" s="77"/>
      <c r="C413" s="77"/>
      <c r="D413" s="16" t="s">
        <v>34</v>
      </c>
      <c r="E413" s="25">
        <f>SUM(F413:I413)</f>
        <v>0.2</v>
      </c>
      <c r="F413" s="25">
        <f t="shared" si="101"/>
        <v>0.05</v>
      </c>
      <c r="G413" s="25">
        <f t="shared" si="101"/>
        <v>0.05</v>
      </c>
      <c r="H413" s="25">
        <f t="shared" si="101"/>
        <v>2.5000000000000001E-2</v>
      </c>
      <c r="I413" s="25">
        <f t="shared" si="101"/>
        <v>7.5000000000000011E-2</v>
      </c>
      <c r="J413" s="25">
        <f>SUM(K413:M413)</f>
        <v>0.15000000000000002</v>
      </c>
      <c r="K413" s="25">
        <f t="shared" si="102"/>
        <v>0.1</v>
      </c>
      <c r="L413" s="25">
        <f t="shared" si="102"/>
        <v>0.05</v>
      </c>
      <c r="M413" s="25">
        <f t="shared" si="102"/>
        <v>0</v>
      </c>
      <c r="N413" s="25">
        <f>E413+J413</f>
        <v>0.35000000000000003</v>
      </c>
    </row>
    <row r="414" spans="1:14" x14ac:dyDescent="0.25">
      <c r="A414" s="89"/>
      <c r="B414" s="77"/>
      <c r="C414" s="77"/>
      <c r="D414" s="16" t="s">
        <v>35</v>
      </c>
      <c r="E414" s="25">
        <f>SUM(F414:I414)</f>
        <v>1.3919999999999999</v>
      </c>
      <c r="F414" s="25">
        <f t="shared" si="101"/>
        <v>0.34799999999999998</v>
      </c>
      <c r="G414" s="25">
        <f t="shared" si="101"/>
        <v>0.34799999999999998</v>
      </c>
      <c r="H414" s="25">
        <f t="shared" si="101"/>
        <v>0.17399999999999999</v>
      </c>
      <c r="I414" s="25">
        <f t="shared" si="101"/>
        <v>0.52200000000000002</v>
      </c>
      <c r="J414" s="25">
        <f>SUM(K414:M414)</f>
        <v>1.044</v>
      </c>
      <c r="K414" s="25">
        <f t="shared" si="102"/>
        <v>0.69599999999999995</v>
      </c>
      <c r="L414" s="25">
        <f t="shared" si="102"/>
        <v>0.34799999999999998</v>
      </c>
      <c r="M414" s="25">
        <f t="shared" si="102"/>
        <v>0</v>
      </c>
      <c r="N414" s="25">
        <f>E414+J414</f>
        <v>2.4359999999999999</v>
      </c>
    </row>
    <row r="415" spans="1:14" x14ac:dyDescent="0.25">
      <c r="A415" s="96">
        <v>1</v>
      </c>
      <c r="B415" s="90" t="s">
        <v>123</v>
      </c>
      <c r="C415" s="91"/>
      <c r="D415" s="16" t="s">
        <v>110</v>
      </c>
      <c r="E415" s="25">
        <f t="shared" ref="E415:N415" si="103">SUM(E416:E419)</f>
        <v>4</v>
      </c>
      <c r="F415" s="25">
        <f t="shared" si="103"/>
        <v>1</v>
      </c>
      <c r="G415" s="25">
        <f t="shared" si="103"/>
        <v>1</v>
      </c>
      <c r="H415" s="25">
        <f t="shared" si="103"/>
        <v>0.5</v>
      </c>
      <c r="I415" s="25">
        <f t="shared" si="103"/>
        <v>1.5</v>
      </c>
      <c r="J415" s="25">
        <f t="shared" si="103"/>
        <v>3</v>
      </c>
      <c r="K415" s="25">
        <f t="shared" si="103"/>
        <v>2</v>
      </c>
      <c r="L415" s="25">
        <f t="shared" si="103"/>
        <v>1</v>
      </c>
      <c r="M415" s="25">
        <f t="shared" si="103"/>
        <v>0</v>
      </c>
      <c r="N415" s="25">
        <f t="shared" si="103"/>
        <v>6.9999999999999991</v>
      </c>
    </row>
    <row r="416" spans="1:14" x14ac:dyDescent="0.25">
      <c r="A416" s="97"/>
      <c r="B416" s="92"/>
      <c r="C416" s="93"/>
      <c r="D416" s="16" t="s">
        <v>39</v>
      </c>
      <c r="E416" s="25">
        <f>SUM(F416:I416)</f>
        <v>2.4</v>
      </c>
      <c r="F416" s="25">
        <f t="shared" ref="F416:I419" si="104">F421+F426+F431+F436+F441+F446+F451+F456+F461</f>
        <v>0.6</v>
      </c>
      <c r="G416" s="25">
        <f t="shared" si="104"/>
        <v>0.6</v>
      </c>
      <c r="H416" s="25">
        <f t="shared" si="104"/>
        <v>0.3</v>
      </c>
      <c r="I416" s="25">
        <f t="shared" si="104"/>
        <v>0.89999999999999991</v>
      </c>
      <c r="J416" s="25">
        <f>SUM(K416:M416)</f>
        <v>1.7999999999999998</v>
      </c>
      <c r="K416" s="25">
        <f t="shared" ref="K416:M419" si="105">K421+K426+K431+K436+K441+K446+K451+K456+K461</f>
        <v>1.2</v>
      </c>
      <c r="L416" s="25">
        <f t="shared" si="105"/>
        <v>0.6</v>
      </c>
      <c r="M416" s="25">
        <f t="shared" si="105"/>
        <v>0</v>
      </c>
      <c r="N416" s="25">
        <f>E416+J416</f>
        <v>4.1999999999999993</v>
      </c>
    </row>
    <row r="417" spans="1:14" x14ac:dyDescent="0.25">
      <c r="A417" s="97"/>
      <c r="B417" s="92"/>
      <c r="C417" s="93"/>
      <c r="D417" s="16" t="s">
        <v>33</v>
      </c>
      <c r="E417" s="25">
        <f>SUM(F417:I417)</f>
        <v>8.0000000000000002E-3</v>
      </c>
      <c r="F417" s="25">
        <f t="shared" si="104"/>
        <v>2E-3</v>
      </c>
      <c r="G417" s="25">
        <f t="shared" si="104"/>
        <v>2E-3</v>
      </c>
      <c r="H417" s="25">
        <f t="shared" si="104"/>
        <v>1E-3</v>
      </c>
      <c r="I417" s="25">
        <f t="shared" si="104"/>
        <v>3.0000000000000001E-3</v>
      </c>
      <c r="J417" s="25">
        <f>SUM(K417:M417)</f>
        <v>6.0000000000000001E-3</v>
      </c>
      <c r="K417" s="25">
        <f t="shared" si="105"/>
        <v>4.0000000000000001E-3</v>
      </c>
      <c r="L417" s="25">
        <f t="shared" si="105"/>
        <v>2E-3</v>
      </c>
      <c r="M417" s="25">
        <f t="shared" si="105"/>
        <v>0</v>
      </c>
      <c r="N417" s="25">
        <f>E417+J417</f>
        <v>1.4E-2</v>
      </c>
    </row>
    <row r="418" spans="1:14" x14ac:dyDescent="0.25">
      <c r="A418" s="97"/>
      <c r="B418" s="92"/>
      <c r="C418" s="93"/>
      <c r="D418" s="16" t="s">
        <v>34</v>
      </c>
      <c r="E418" s="25">
        <f>SUM(F418:I418)</f>
        <v>0.2</v>
      </c>
      <c r="F418" s="25">
        <f t="shared" si="104"/>
        <v>0.05</v>
      </c>
      <c r="G418" s="25">
        <f t="shared" si="104"/>
        <v>0.05</v>
      </c>
      <c r="H418" s="25">
        <f t="shared" si="104"/>
        <v>2.5000000000000001E-2</v>
      </c>
      <c r="I418" s="25">
        <f t="shared" si="104"/>
        <v>7.5000000000000011E-2</v>
      </c>
      <c r="J418" s="25">
        <f>SUM(K418:M418)</f>
        <v>0.15000000000000002</v>
      </c>
      <c r="K418" s="25">
        <f t="shared" si="105"/>
        <v>0.1</v>
      </c>
      <c r="L418" s="25">
        <f t="shared" si="105"/>
        <v>0.05</v>
      </c>
      <c r="M418" s="25">
        <f t="shared" si="105"/>
        <v>0</v>
      </c>
      <c r="N418" s="25">
        <f>E418+J418</f>
        <v>0.35000000000000003</v>
      </c>
    </row>
    <row r="419" spans="1:14" x14ac:dyDescent="0.25">
      <c r="A419" s="98"/>
      <c r="B419" s="94"/>
      <c r="C419" s="95"/>
      <c r="D419" s="16" t="s">
        <v>35</v>
      </c>
      <c r="E419" s="25">
        <f>SUM(F419:I419)</f>
        <v>1.3919999999999999</v>
      </c>
      <c r="F419" s="25">
        <f t="shared" si="104"/>
        <v>0.34799999999999998</v>
      </c>
      <c r="G419" s="25">
        <f t="shared" si="104"/>
        <v>0.34799999999999998</v>
      </c>
      <c r="H419" s="25">
        <f t="shared" si="104"/>
        <v>0.17399999999999999</v>
      </c>
      <c r="I419" s="25">
        <f t="shared" si="104"/>
        <v>0.52200000000000002</v>
      </c>
      <c r="J419" s="25">
        <f>SUM(K419:M419)</f>
        <v>1.044</v>
      </c>
      <c r="K419" s="25">
        <f t="shared" si="105"/>
        <v>0.69599999999999995</v>
      </c>
      <c r="L419" s="25">
        <f t="shared" si="105"/>
        <v>0.34799999999999998</v>
      </c>
      <c r="M419" s="25">
        <f t="shared" si="105"/>
        <v>0</v>
      </c>
      <c r="N419" s="25">
        <f>E419+J419</f>
        <v>2.4359999999999999</v>
      </c>
    </row>
    <row r="420" spans="1:14" x14ac:dyDescent="0.25">
      <c r="A420" s="101" t="s">
        <v>57</v>
      </c>
      <c r="B420" s="90" t="s">
        <v>124</v>
      </c>
      <c r="C420" s="91"/>
      <c r="D420" s="16" t="s">
        <v>110</v>
      </c>
      <c r="E420" s="25">
        <f t="shared" ref="E420:N420" si="106">SUM(E421:E424)</f>
        <v>2</v>
      </c>
      <c r="F420" s="25">
        <f t="shared" si="106"/>
        <v>0.5</v>
      </c>
      <c r="G420" s="25">
        <f t="shared" si="106"/>
        <v>0.5</v>
      </c>
      <c r="H420" s="25">
        <f t="shared" si="106"/>
        <v>0.5</v>
      </c>
      <c r="I420" s="25">
        <f t="shared" si="106"/>
        <v>0.5</v>
      </c>
      <c r="J420" s="25">
        <f t="shared" si="106"/>
        <v>1</v>
      </c>
      <c r="K420" s="25">
        <f t="shared" si="106"/>
        <v>0.5</v>
      </c>
      <c r="L420" s="25">
        <f t="shared" si="106"/>
        <v>0.5</v>
      </c>
      <c r="M420" s="25">
        <f t="shared" si="106"/>
        <v>0</v>
      </c>
      <c r="N420" s="25">
        <f t="shared" si="106"/>
        <v>3</v>
      </c>
    </row>
    <row r="421" spans="1:14" x14ac:dyDescent="0.25">
      <c r="A421" s="97"/>
      <c r="B421" s="92"/>
      <c r="C421" s="93"/>
      <c r="D421" s="16" t="s">
        <v>39</v>
      </c>
      <c r="E421" s="25">
        <f>SUM(F421:I421)</f>
        <v>1.2</v>
      </c>
      <c r="F421" s="25">
        <v>0.3</v>
      </c>
      <c r="G421" s="25">
        <v>0.3</v>
      </c>
      <c r="H421" s="25">
        <v>0.3</v>
      </c>
      <c r="I421" s="25">
        <v>0.3</v>
      </c>
      <c r="J421" s="25">
        <f>SUM(K421:M421)</f>
        <v>0.6</v>
      </c>
      <c r="K421" s="25">
        <v>0.3</v>
      </c>
      <c r="L421" s="25">
        <v>0.3</v>
      </c>
      <c r="M421" s="25"/>
      <c r="N421" s="25">
        <f>E421+J421</f>
        <v>1.7999999999999998</v>
      </c>
    </row>
    <row r="422" spans="1:14" x14ac:dyDescent="0.25">
      <c r="A422" s="97"/>
      <c r="B422" s="92"/>
      <c r="C422" s="93"/>
      <c r="D422" s="16" t="s">
        <v>33</v>
      </c>
      <c r="E422" s="25">
        <f>SUM(F422:I422)</f>
        <v>4.0000000000000001E-3</v>
      </c>
      <c r="F422" s="25">
        <v>1E-3</v>
      </c>
      <c r="G422" s="25">
        <v>1E-3</v>
      </c>
      <c r="H422" s="25">
        <v>1E-3</v>
      </c>
      <c r="I422" s="25">
        <v>1E-3</v>
      </c>
      <c r="J422" s="25">
        <f>SUM(K422:M422)</f>
        <v>2E-3</v>
      </c>
      <c r="K422" s="25">
        <v>1E-3</v>
      </c>
      <c r="L422" s="25">
        <v>1E-3</v>
      </c>
      <c r="M422" s="25"/>
      <c r="N422" s="25">
        <f>E422+J422</f>
        <v>6.0000000000000001E-3</v>
      </c>
    </row>
    <row r="423" spans="1:14" x14ac:dyDescent="0.25">
      <c r="A423" s="97"/>
      <c r="B423" s="92"/>
      <c r="C423" s="93"/>
      <c r="D423" s="16" t="s">
        <v>34</v>
      </c>
      <c r="E423" s="25">
        <f>SUM(F423:I423)</f>
        <v>0.1</v>
      </c>
      <c r="F423" s="25">
        <v>2.5000000000000001E-2</v>
      </c>
      <c r="G423" s="25">
        <v>2.5000000000000001E-2</v>
      </c>
      <c r="H423" s="25">
        <v>2.5000000000000001E-2</v>
      </c>
      <c r="I423" s="25">
        <v>2.5000000000000001E-2</v>
      </c>
      <c r="J423" s="25">
        <f>SUM(K423:M423)</f>
        <v>0.05</v>
      </c>
      <c r="K423" s="25">
        <v>2.5000000000000001E-2</v>
      </c>
      <c r="L423" s="25">
        <v>2.5000000000000001E-2</v>
      </c>
      <c r="M423" s="25"/>
      <c r="N423" s="25">
        <f>E423+J423</f>
        <v>0.15000000000000002</v>
      </c>
    </row>
    <row r="424" spans="1:14" x14ac:dyDescent="0.25">
      <c r="A424" s="98"/>
      <c r="B424" s="94"/>
      <c r="C424" s="95"/>
      <c r="D424" s="16" t="s">
        <v>35</v>
      </c>
      <c r="E424" s="25">
        <f>SUM(F424:I424)</f>
        <v>0.69599999999999995</v>
      </c>
      <c r="F424" s="25">
        <v>0.17399999999999999</v>
      </c>
      <c r="G424" s="25">
        <v>0.17399999999999999</v>
      </c>
      <c r="H424" s="25">
        <v>0.17399999999999999</v>
      </c>
      <c r="I424" s="25">
        <v>0.17399999999999999</v>
      </c>
      <c r="J424" s="25">
        <f>SUM(K424:M424)</f>
        <v>0.34799999999999998</v>
      </c>
      <c r="K424" s="25">
        <v>0.17399999999999999</v>
      </c>
      <c r="L424" s="25">
        <v>0.17399999999999999</v>
      </c>
      <c r="M424" s="25"/>
      <c r="N424" s="25">
        <f>E424+J424</f>
        <v>1.044</v>
      </c>
    </row>
    <row r="425" spans="1:14" x14ac:dyDescent="0.25">
      <c r="A425" s="101" t="s">
        <v>59</v>
      </c>
      <c r="B425" s="90" t="s">
        <v>125</v>
      </c>
      <c r="C425" s="91"/>
      <c r="D425" s="16" t="s">
        <v>110</v>
      </c>
      <c r="E425" s="25">
        <f t="shared" ref="E425:N425" si="107">SUM(E426:E429)</f>
        <v>1</v>
      </c>
      <c r="F425" s="25">
        <f t="shared" si="107"/>
        <v>0.5</v>
      </c>
      <c r="G425" s="25">
        <f t="shared" si="107"/>
        <v>0.5</v>
      </c>
      <c r="H425" s="25">
        <f t="shared" si="107"/>
        <v>0</v>
      </c>
      <c r="I425" s="25">
        <f t="shared" si="107"/>
        <v>0</v>
      </c>
      <c r="J425" s="25">
        <f t="shared" si="107"/>
        <v>0</v>
      </c>
      <c r="K425" s="25">
        <f t="shared" si="107"/>
        <v>0</v>
      </c>
      <c r="L425" s="25">
        <f t="shared" si="107"/>
        <v>0</v>
      </c>
      <c r="M425" s="25">
        <f t="shared" si="107"/>
        <v>0</v>
      </c>
      <c r="N425" s="25">
        <f t="shared" si="107"/>
        <v>1</v>
      </c>
    </row>
    <row r="426" spans="1:14" x14ac:dyDescent="0.25">
      <c r="A426" s="97"/>
      <c r="B426" s="92"/>
      <c r="C426" s="93"/>
      <c r="D426" s="16" t="s">
        <v>39</v>
      </c>
      <c r="E426" s="25">
        <f>SUM(F426:I426)</f>
        <v>0.6</v>
      </c>
      <c r="F426" s="25">
        <v>0.3</v>
      </c>
      <c r="G426" s="25">
        <v>0.3</v>
      </c>
      <c r="H426" s="25"/>
      <c r="I426" s="25"/>
      <c r="J426" s="25">
        <f>SUM(K426:M426)</f>
        <v>0</v>
      </c>
      <c r="K426" s="25"/>
      <c r="L426" s="25"/>
      <c r="M426" s="25"/>
      <c r="N426" s="25">
        <f>E426+J426</f>
        <v>0.6</v>
      </c>
    </row>
    <row r="427" spans="1:14" x14ac:dyDescent="0.25">
      <c r="A427" s="97"/>
      <c r="B427" s="92"/>
      <c r="C427" s="93"/>
      <c r="D427" s="16" t="s">
        <v>33</v>
      </c>
      <c r="E427" s="25">
        <f>SUM(F427:I427)</f>
        <v>2E-3</v>
      </c>
      <c r="F427" s="25">
        <v>1E-3</v>
      </c>
      <c r="G427" s="25">
        <v>1E-3</v>
      </c>
      <c r="H427" s="25"/>
      <c r="I427" s="25"/>
      <c r="J427" s="25">
        <f>SUM(K427:M427)</f>
        <v>0</v>
      </c>
      <c r="K427" s="25"/>
      <c r="L427" s="25"/>
      <c r="M427" s="25"/>
      <c r="N427" s="25">
        <f>E427+J427</f>
        <v>2E-3</v>
      </c>
    </row>
    <row r="428" spans="1:14" x14ac:dyDescent="0.25">
      <c r="A428" s="97"/>
      <c r="B428" s="92"/>
      <c r="C428" s="93"/>
      <c r="D428" s="16" t="s">
        <v>34</v>
      </c>
      <c r="E428" s="25">
        <f>SUM(F428:I428)</f>
        <v>0.05</v>
      </c>
      <c r="F428" s="25">
        <v>2.5000000000000001E-2</v>
      </c>
      <c r="G428" s="25">
        <v>2.5000000000000001E-2</v>
      </c>
      <c r="H428" s="25"/>
      <c r="I428" s="25"/>
      <c r="J428" s="25">
        <f>SUM(K428:M428)</f>
        <v>0</v>
      </c>
      <c r="K428" s="25"/>
      <c r="L428" s="25"/>
      <c r="M428" s="25"/>
      <c r="N428" s="25">
        <f>E428+J428</f>
        <v>0.05</v>
      </c>
    </row>
    <row r="429" spans="1:14" x14ac:dyDescent="0.25">
      <c r="A429" s="98"/>
      <c r="B429" s="94"/>
      <c r="C429" s="95"/>
      <c r="D429" s="16" t="s">
        <v>35</v>
      </c>
      <c r="E429" s="25">
        <f>SUM(F429:I429)</f>
        <v>0.34799999999999998</v>
      </c>
      <c r="F429" s="25">
        <v>0.17399999999999999</v>
      </c>
      <c r="G429" s="25">
        <v>0.17399999999999999</v>
      </c>
      <c r="H429" s="25"/>
      <c r="I429" s="25"/>
      <c r="J429" s="25">
        <f>SUM(K429:M429)</f>
        <v>0</v>
      </c>
      <c r="K429" s="25"/>
      <c r="L429" s="25"/>
      <c r="M429" s="25"/>
      <c r="N429" s="25">
        <f>E429+J429</f>
        <v>0.34799999999999998</v>
      </c>
    </row>
    <row r="430" spans="1:14" x14ac:dyDescent="0.25">
      <c r="A430" s="101" t="s">
        <v>61</v>
      </c>
      <c r="B430" s="90" t="s">
        <v>126</v>
      </c>
      <c r="C430" s="91"/>
      <c r="D430" s="16" t="s">
        <v>110</v>
      </c>
      <c r="E430" s="25">
        <f t="shared" ref="E430:N430" si="108">SUM(E431:E434)</f>
        <v>0</v>
      </c>
      <c r="F430" s="25">
        <f t="shared" si="108"/>
        <v>0</v>
      </c>
      <c r="G430" s="25">
        <f t="shared" si="108"/>
        <v>0</v>
      </c>
      <c r="H430" s="25">
        <f t="shared" si="108"/>
        <v>0</v>
      </c>
      <c r="I430" s="25">
        <f t="shared" si="108"/>
        <v>0</v>
      </c>
      <c r="J430" s="25">
        <f t="shared" si="108"/>
        <v>0</v>
      </c>
      <c r="K430" s="25">
        <f t="shared" si="108"/>
        <v>0</v>
      </c>
      <c r="L430" s="25">
        <f t="shared" si="108"/>
        <v>0</v>
      </c>
      <c r="M430" s="25">
        <f t="shared" si="108"/>
        <v>0</v>
      </c>
      <c r="N430" s="25">
        <f t="shared" si="108"/>
        <v>0</v>
      </c>
    </row>
    <row r="431" spans="1:14" x14ac:dyDescent="0.25">
      <c r="A431" s="97"/>
      <c r="B431" s="92"/>
      <c r="C431" s="93"/>
      <c r="D431" s="16" t="s">
        <v>39</v>
      </c>
      <c r="E431" s="25">
        <f>SUM(F431:I431)</f>
        <v>0</v>
      </c>
      <c r="F431" s="25"/>
      <c r="G431" s="25"/>
      <c r="H431" s="25"/>
      <c r="I431" s="25"/>
      <c r="J431" s="25">
        <f>SUM(K431:M431)</f>
        <v>0</v>
      </c>
      <c r="K431" s="25"/>
      <c r="L431" s="25"/>
      <c r="M431" s="25"/>
      <c r="N431" s="25">
        <f>E431+J431</f>
        <v>0</v>
      </c>
    </row>
    <row r="432" spans="1:14" x14ac:dyDescent="0.25">
      <c r="A432" s="97"/>
      <c r="B432" s="92"/>
      <c r="C432" s="93"/>
      <c r="D432" s="16" t="s">
        <v>33</v>
      </c>
      <c r="E432" s="25">
        <f>SUM(F432:I432)</f>
        <v>0</v>
      </c>
      <c r="F432" s="25"/>
      <c r="G432" s="25"/>
      <c r="H432" s="25"/>
      <c r="I432" s="25"/>
      <c r="J432" s="25">
        <f>SUM(K432:M432)</f>
        <v>0</v>
      </c>
      <c r="K432" s="25"/>
      <c r="L432" s="25"/>
      <c r="M432" s="25"/>
      <c r="N432" s="25">
        <f>E432+J432</f>
        <v>0</v>
      </c>
    </row>
    <row r="433" spans="1:14" x14ac:dyDescent="0.25">
      <c r="A433" s="97"/>
      <c r="B433" s="92"/>
      <c r="C433" s="93"/>
      <c r="D433" s="16" t="s">
        <v>34</v>
      </c>
      <c r="E433" s="25">
        <f>SUM(F433:I433)</f>
        <v>0</v>
      </c>
      <c r="F433" s="25"/>
      <c r="G433" s="25"/>
      <c r="H433" s="25"/>
      <c r="I433" s="25"/>
      <c r="J433" s="25">
        <f>SUM(K433:M433)</f>
        <v>0</v>
      </c>
      <c r="K433" s="25"/>
      <c r="L433" s="25"/>
      <c r="M433" s="25"/>
      <c r="N433" s="25">
        <f>E433+J433</f>
        <v>0</v>
      </c>
    </row>
    <row r="434" spans="1:14" x14ac:dyDescent="0.25">
      <c r="A434" s="98"/>
      <c r="B434" s="94"/>
      <c r="C434" s="95"/>
      <c r="D434" s="16" t="s">
        <v>35</v>
      </c>
      <c r="E434" s="25">
        <f>SUM(F434:I434)</f>
        <v>0</v>
      </c>
      <c r="F434" s="25"/>
      <c r="G434" s="25"/>
      <c r="H434" s="25"/>
      <c r="I434" s="25"/>
      <c r="J434" s="25">
        <f>SUM(K434:M434)</f>
        <v>0</v>
      </c>
      <c r="K434" s="25"/>
      <c r="L434" s="25"/>
      <c r="M434" s="25"/>
      <c r="N434" s="25">
        <f>E434+J434</f>
        <v>0</v>
      </c>
    </row>
    <row r="435" spans="1:14" x14ac:dyDescent="0.25">
      <c r="A435" s="101" t="s">
        <v>64</v>
      </c>
      <c r="B435" s="90" t="s">
        <v>128</v>
      </c>
      <c r="C435" s="91"/>
      <c r="D435" s="16" t="s">
        <v>110</v>
      </c>
      <c r="E435" s="25">
        <f t="shared" ref="E435:N435" si="109">SUM(E436:E439)</f>
        <v>0.5</v>
      </c>
      <c r="F435" s="25">
        <f t="shared" si="109"/>
        <v>0</v>
      </c>
      <c r="G435" s="25">
        <f t="shared" si="109"/>
        <v>0</v>
      </c>
      <c r="H435" s="25">
        <f t="shared" si="109"/>
        <v>0</v>
      </c>
      <c r="I435" s="25">
        <f t="shared" si="109"/>
        <v>0.5</v>
      </c>
      <c r="J435" s="25">
        <f t="shared" si="109"/>
        <v>0</v>
      </c>
      <c r="K435" s="25">
        <f t="shared" si="109"/>
        <v>0</v>
      </c>
      <c r="L435" s="25">
        <f t="shared" si="109"/>
        <v>0</v>
      </c>
      <c r="M435" s="25">
        <f t="shared" si="109"/>
        <v>0</v>
      </c>
      <c r="N435" s="25">
        <f t="shared" si="109"/>
        <v>0.5</v>
      </c>
    </row>
    <row r="436" spans="1:14" x14ac:dyDescent="0.25">
      <c r="A436" s="97"/>
      <c r="B436" s="92"/>
      <c r="C436" s="93"/>
      <c r="D436" s="16" t="s">
        <v>39</v>
      </c>
      <c r="E436" s="25">
        <f>SUM(F436:I436)</f>
        <v>0.3</v>
      </c>
      <c r="F436" s="25"/>
      <c r="G436" s="25"/>
      <c r="H436" s="25"/>
      <c r="I436" s="25">
        <v>0.3</v>
      </c>
      <c r="J436" s="25">
        <f>SUM(K436:M436)</f>
        <v>0</v>
      </c>
      <c r="K436" s="25"/>
      <c r="L436" s="25"/>
      <c r="M436" s="25"/>
      <c r="N436" s="25">
        <f>E436+J436</f>
        <v>0.3</v>
      </c>
    </row>
    <row r="437" spans="1:14" x14ac:dyDescent="0.25">
      <c r="A437" s="97"/>
      <c r="B437" s="92"/>
      <c r="C437" s="93"/>
      <c r="D437" s="16" t="s">
        <v>33</v>
      </c>
      <c r="E437" s="25">
        <f>SUM(F437:I437)</f>
        <v>1E-3</v>
      </c>
      <c r="F437" s="25"/>
      <c r="G437" s="25"/>
      <c r="H437" s="25"/>
      <c r="I437" s="25">
        <v>1E-3</v>
      </c>
      <c r="J437" s="25">
        <f>SUM(K437:M437)</f>
        <v>0</v>
      </c>
      <c r="K437" s="25"/>
      <c r="L437" s="25"/>
      <c r="M437" s="25"/>
      <c r="N437" s="25">
        <f>E437+J437</f>
        <v>1E-3</v>
      </c>
    </row>
    <row r="438" spans="1:14" x14ac:dyDescent="0.25">
      <c r="A438" s="97"/>
      <c r="B438" s="92"/>
      <c r="C438" s="93"/>
      <c r="D438" s="16" t="s">
        <v>34</v>
      </c>
      <c r="E438" s="25">
        <f>SUM(F438:I438)</f>
        <v>2.5000000000000001E-2</v>
      </c>
      <c r="F438" s="25"/>
      <c r="G438" s="25"/>
      <c r="H438" s="25"/>
      <c r="I438" s="25">
        <v>2.5000000000000001E-2</v>
      </c>
      <c r="J438" s="25">
        <f>SUM(K438:M438)</f>
        <v>0</v>
      </c>
      <c r="K438" s="25"/>
      <c r="L438" s="25"/>
      <c r="M438" s="25"/>
      <c r="N438" s="25">
        <f>E438+J438</f>
        <v>2.5000000000000001E-2</v>
      </c>
    </row>
    <row r="439" spans="1:14" x14ac:dyDescent="0.25">
      <c r="A439" s="98"/>
      <c r="B439" s="94"/>
      <c r="C439" s="95"/>
      <c r="D439" s="16" t="s">
        <v>35</v>
      </c>
      <c r="E439" s="25">
        <f>SUM(F439:I439)</f>
        <v>0.17399999999999999</v>
      </c>
      <c r="F439" s="25"/>
      <c r="G439" s="25"/>
      <c r="H439" s="25"/>
      <c r="I439" s="25">
        <v>0.17399999999999999</v>
      </c>
      <c r="J439" s="25">
        <f>SUM(K439:M439)</f>
        <v>0</v>
      </c>
      <c r="K439" s="25"/>
      <c r="L439" s="25"/>
      <c r="M439" s="25"/>
      <c r="N439" s="25">
        <f>E439+J439</f>
        <v>0.17399999999999999</v>
      </c>
    </row>
    <row r="440" spans="1:14" x14ac:dyDescent="0.25">
      <c r="A440" s="101" t="s">
        <v>65</v>
      </c>
      <c r="B440" s="90" t="s">
        <v>127</v>
      </c>
      <c r="C440" s="91"/>
      <c r="D440" s="16" t="s">
        <v>110</v>
      </c>
      <c r="E440" s="25">
        <f t="shared" ref="E440:N440" si="110">SUM(E441:E444)</f>
        <v>0</v>
      </c>
      <c r="F440" s="25">
        <f t="shared" si="110"/>
        <v>0</v>
      </c>
      <c r="G440" s="25">
        <f t="shared" si="110"/>
        <v>0</v>
      </c>
      <c r="H440" s="25">
        <f t="shared" si="110"/>
        <v>0</v>
      </c>
      <c r="I440" s="25">
        <f t="shared" si="110"/>
        <v>0</v>
      </c>
      <c r="J440" s="25">
        <f t="shared" si="110"/>
        <v>0.5</v>
      </c>
      <c r="K440" s="25">
        <f t="shared" si="110"/>
        <v>0.5</v>
      </c>
      <c r="L440" s="25">
        <f t="shared" si="110"/>
        <v>0</v>
      </c>
      <c r="M440" s="25">
        <f t="shared" si="110"/>
        <v>0</v>
      </c>
      <c r="N440" s="25">
        <f t="shared" si="110"/>
        <v>0.5</v>
      </c>
    </row>
    <row r="441" spans="1:14" x14ac:dyDescent="0.25">
      <c r="A441" s="97"/>
      <c r="B441" s="92"/>
      <c r="C441" s="93"/>
      <c r="D441" s="16" t="s">
        <v>39</v>
      </c>
      <c r="E441" s="25">
        <f>SUM(F441:I441)</f>
        <v>0</v>
      </c>
      <c r="F441" s="25"/>
      <c r="G441" s="25"/>
      <c r="H441" s="25"/>
      <c r="I441" s="25"/>
      <c r="J441" s="25">
        <f>SUM(K441:M441)</f>
        <v>0.3</v>
      </c>
      <c r="K441" s="25">
        <v>0.3</v>
      </c>
      <c r="L441" s="25"/>
      <c r="M441" s="25"/>
      <c r="N441" s="25">
        <f>E441+J441</f>
        <v>0.3</v>
      </c>
    </row>
    <row r="442" spans="1:14" x14ac:dyDescent="0.25">
      <c r="A442" s="97"/>
      <c r="B442" s="92"/>
      <c r="C442" s="93"/>
      <c r="D442" s="16" t="s">
        <v>33</v>
      </c>
      <c r="E442" s="25">
        <f>SUM(F442:I442)</f>
        <v>0</v>
      </c>
      <c r="F442" s="25"/>
      <c r="G442" s="25"/>
      <c r="H442" s="25"/>
      <c r="I442" s="25"/>
      <c r="J442" s="25">
        <f>SUM(K442:M442)</f>
        <v>1E-3</v>
      </c>
      <c r="K442" s="25">
        <v>1E-3</v>
      </c>
      <c r="L442" s="25"/>
      <c r="M442" s="25"/>
      <c r="N442" s="25">
        <f>E442+J442</f>
        <v>1E-3</v>
      </c>
    </row>
    <row r="443" spans="1:14" x14ac:dyDescent="0.25">
      <c r="A443" s="97"/>
      <c r="B443" s="92"/>
      <c r="C443" s="93"/>
      <c r="D443" s="16" t="s">
        <v>34</v>
      </c>
      <c r="E443" s="25">
        <f>SUM(F443:I443)</f>
        <v>0</v>
      </c>
      <c r="F443" s="25"/>
      <c r="G443" s="25"/>
      <c r="H443" s="25"/>
      <c r="I443" s="25"/>
      <c r="J443" s="25">
        <f>SUM(K443:M443)</f>
        <v>2.5000000000000001E-2</v>
      </c>
      <c r="K443" s="25">
        <v>2.5000000000000001E-2</v>
      </c>
      <c r="L443" s="25"/>
      <c r="M443" s="25"/>
      <c r="N443" s="25">
        <f>E443+J443</f>
        <v>2.5000000000000001E-2</v>
      </c>
    </row>
    <row r="444" spans="1:14" x14ac:dyDescent="0.25">
      <c r="A444" s="98"/>
      <c r="B444" s="94"/>
      <c r="C444" s="95"/>
      <c r="D444" s="16" t="s">
        <v>35</v>
      </c>
      <c r="E444" s="25">
        <f>SUM(F444:I444)</f>
        <v>0</v>
      </c>
      <c r="F444" s="25"/>
      <c r="G444" s="25"/>
      <c r="H444" s="25"/>
      <c r="I444" s="25"/>
      <c r="J444" s="25">
        <f>SUM(K444:M444)</f>
        <v>0.17399999999999999</v>
      </c>
      <c r="K444" s="25">
        <v>0.17399999999999999</v>
      </c>
      <c r="L444" s="25"/>
      <c r="M444" s="25"/>
      <c r="N444" s="25">
        <f>E444+J444</f>
        <v>0.17399999999999999</v>
      </c>
    </row>
    <row r="445" spans="1:14" x14ac:dyDescent="0.25">
      <c r="A445" s="101" t="s">
        <v>129</v>
      </c>
      <c r="B445" s="90" t="s">
        <v>135</v>
      </c>
      <c r="C445" s="91"/>
      <c r="D445" s="16" t="s">
        <v>110</v>
      </c>
      <c r="E445" s="25">
        <f t="shared" ref="E445:N445" si="111">SUM(E446:E449)</f>
        <v>0</v>
      </c>
      <c r="F445" s="25">
        <f t="shared" si="111"/>
        <v>0</v>
      </c>
      <c r="G445" s="25">
        <f t="shared" si="111"/>
        <v>0</v>
      </c>
      <c r="H445" s="25">
        <f t="shared" si="111"/>
        <v>0</v>
      </c>
      <c r="I445" s="25">
        <f t="shared" si="111"/>
        <v>0</v>
      </c>
      <c r="J445" s="25">
        <f t="shared" si="111"/>
        <v>0.5</v>
      </c>
      <c r="K445" s="25">
        <f t="shared" si="111"/>
        <v>0</v>
      </c>
      <c r="L445" s="25">
        <f t="shared" si="111"/>
        <v>0.5</v>
      </c>
      <c r="M445" s="25">
        <f t="shared" si="111"/>
        <v>0</v>
      </c>
      <c r="N445" s="25">
        <f t="shared" si="111"/>
        <v>0.5</v>
      </c>
    </row>
    <row r="446" spans="1:14" x14ac:dyDescent="0.25">
      <c r="A446" s="97"/>
      <c r="B446" s="92"/>
      <c r="C446" s="93"/>
      <c r="D446" s="16" t="s">
        <v>39</v>
      </c>
      <c r="E446" s="25">
        <f>SUM(F446:I446)</f>
        <v>0</v>
      </c>
      <c r="F446" s="25"/>
      <c r="G446" s="25"/>
      <c r="H446" s="25"/>
      <c r="I446" s="25"/>
      <c r="J446" s="25">
        <f>SUM(K446:M446)</f>
        <v>0.3</v>
      </c>
      <c r="K446" s="25"/>
      <c r="L446" s="25">
        <v>0.3</v>
      </c>
      <c r="M446" s="25"/>
      <c r="N446" s="25">
        <f>E446+J446</f>
        <v>0.3</v>
      </c>
    </row>
    <row r="447" spans="1:14" x14ac:dyDescent="0.25">
      <c r="A447" s="97"/>
      <c r="B447" s="92"/>
      <c r="C447" s="93"/>
      <c r="D447" s="16" t="s">
        <v>33</v>
      </c>
      <c r="E447" s="25">
        <f>SUM(F447:I447)</f>
        <v>0</v>
      </c>
      <c r="F447" s="25"/>
      <c r="G447" s="25"/>
      <c r="H447" s="25"/>
      <c r="I447" s="25"/>
      <c r="J447" s="25">
        <f>SUM(K447:M447)</f>
        <v>1E-3</v>
      </c>
      <c r="K447" s="25"/>
      <c r="L447" s="25">
        <v>1E-3</v>
      </c>
      <c r="M447" s="25"/>
      <c r="N447" s="25">
        <f>E447+J447</f>
        <v>1E-3</v>
      </c>
    </row>
    <row r="448" spans="1:14" x14ac:dyDescent="0.25">
      <c r="A448" s="97"/>
      <c r="B448" s="92"/>
      <c r="C448" s="93"/>
      <c r="D448" s="16" t="s">
        <v>34</v>
      </c>
      <c r="E448" s="25">
        <f>SUM(F448:I448)</f>
        <v>0</v>
      </c>
      <c r="F448" s="25"/>
      <c r="G448" s="25"/>
      <c r="H448" s="25"/>
      <c r="I448" s="25"/>
      <c r="J448" s="25">
        <f>SUM(K448:M448)</f>
        <v>2.5000000000000001E-2</v>
      </c>
      <c r="K448" s="25"/>
      <c r="L448" s="25">
        <v>2.5000000000000001E-2</v>
      </c>
      <c r="M448" s="25"/>
      <c r="N448" s="25">
        <f>E448+J448</f>
        <v>2.5000000000000001E-2</v>
      </c>
    </row>
    <row r="449" spans="1:14" x14ac:dyDescent="0.25">
      <c r="A449" s="98"/>
      <c r="B449" s="94"/>
      <c r="C449" s="95"/>
      <c r="D449" s="16" t="s">
        <v>35</v>
      </c>
      <c r="E449" s="25">
        <f>SUM(F449:I449)</f>
        <v>0</v>
      </c>
      <c r="F449" s="25"/>
      <c r="G449" s="25"/>
      <c r="H449" s="25"/>
      <c r="I449" s="25"/>
      <c r="J449" s="25">
        <f>SUM(K449:M449)</f>
        <v>0.17399999999999999</v>
      </c>
      <c r="K449" s="25"/>
      <c r="L449" s="25">
        <v>0.17399999999999999</v>
      </c>
      <c r="M449" s="25"/>
      <c r="N449" s="25">
        <f>E449+J449</f>
        <v>0.17399999999999999</v>
      </c>
    </row>
    <row r="450" spans="1:14" x14ac:dyDescent="0.25">
      <c r="A450" s="101" t="s">
        <v>130</v>
      </c>
      <c r="B450" s="90" t="s">
        <v>133</v>
      </c>
      <c r="C450" s="91"/>
      <c r="D450" s="16" t="s">
        <v>110</v>
      </c>
      <c r="E450" s="25">
        <f t="shared" ref="E450:N450" si="112">SUM(E451:E454)</f>
        <v>0.5</v>
      </c>
      <c r="F450" s="25">
        <f t="shared" si="112"/>
        <v>0</v>
      </c>
      <c r="G450" s="25">
        <f t="shared" si="112"/>
        <v>0</v>
      </c>
      <c r="H450" s="25">
        <f t="shared" si="112"/>
        <v>0</v>
      </c>
      <c r="I450" s="25">
        <f t="shared" si="112"/>
        <v>0.5</v>
      </c>
      <c r="J450" s="25">
        <f t="shared" si="112"/>
        <v>0</v>
      </c>
      <c r="K450" s="25">
        <f t="shared" si="112"/>
        <v>0</v>
      </c>
      <c r="L450" s="25">
        <f t="shared" si="112"/>
        <v>0</v>
      </c>
      <c r="M450" s="25">
        <f t="shared" si="112"/>
        <v>0</v>
      </c>
      <c r="N450" s="25">
        <f t="shared" si="112"/>
        <v>0.5</v>
      </c>
    </row>
    <row r="451" spans="1:14" x14ac:dyDescent="0.25">
      <c r="A451" s="97"/>
      <c r="B451" s="92"/>
      <c r="C451" s="93"/>
      <c r="D451" s="16" t="s">
        <v>39</v>
      </c>
      <c r="E451" s="25">
        <f>SUM(F451:I451)</f>
        <v>0.3</v>
      </c>
      <c r="F451" s="25"/>
      <c r="G451" s="25"/>
      <c r="H451" s="25"/>
      <c r="I451" s="25">
        <v>0.3</v>
      </c>
      <c r="J451" s="25">
        <f>SUM(K451:M451)</f>
        <v>0</v>
      </c>
      <c r="K451" s="25"/>
      <c r="L451" s="25"/>
      <c r="M451" s="25"/>
      <c r="N451" s="25">
        <f>E451+J451</f>
        <v>0.3</v>
      </c>
    </row>
    <row r="452" spans="1:14" x14ac:dyDescent="0.25">
      <c r="A452" s="97"/>
      <c r="B452" s="92"/>
      <c r="C452" s="93"/>
      <c r="D452" s="16" t="s">
        <v>33</v>
      </c>
      <c r="E452" s="25">
        <f>SUM(F452:I452)</f>
        <v>1E-3</v>
      </c>
      <c r="F452" s="25"/>
      <c r="G452" s="25"/>
      <c r="H452" s="25"/>
      <c r="I452" s="25">
        <v>1E-3</v>
      </c>
      <c r="J452" s="25">
        <f>SUM(K452:M452)</f>
        <v>0</v>
      </c>
      <c r="K452" s="25"/>
      <c r="L452" s="25"/>
      <c r="M452" s="25"/>
      <c r="N452" s="25">
        <f>E452+J452</f>
        <v>1E-3</v>
      </c>
    </row>
    <row r="453" spans="1:14" x14ac:dyDescent="0.25">
      <c r="A453" s="97"/>
      <c r="B453" s="92"/>
      <c r="C453" s="93"/>
      <c r="D453" s="16" t="s">
        <v>34</v>
      </c>
      <c r="E453" s="25">
        <f>SUM(F453:I453)</f>
        <v>2.5000000000000001E-2</v>
      </c>
      <c r="F453" s="25"/>
      <c r="G453" s="25"/>
      <c r="H453" s="25"/>
      <c r="I453" s="25">
        <v>2.5000000000000001E-2</v>
      </c>
      <c r="J453" s="25">
        <f>SUM(K453:M453)</f>
        <v>0</v>
      </c>
      <c r="K453" s="25"/>
      <c r="L453" s="25"/>
      <c r="M453" s="25"/>
      <c r="N453" s="25">
        <f>E453+J453</f>
        <v>2.5000000000000001E-2</v>
      </c>
    </row>
    <row r="454" spans="1:14" x14ac:dyDescent="0.25">
      <c r="A454" s="98"/>
      <c r="B454" s="94"/>
      <c r="C454" s="95"/>
      <c r="D454" s="16" t="s">
        <v>35</v>
      </c>
      <c r="E454" s="25">
        <f>SUM(F454:I454)</f>
        <v>0.17399999999999999</v>
      </c>
      <c r="F454" s="25"/>
      <c r="G454" s="25"/>
      <c r="H454" s="25"/>
      <c r="I454" s="25">
        <v>0.17399999999999999</v>
      </c>
      <c r="J454" s="25">
        <f>SUM(K454:M454)</f>
        <v>0</v>
      </c>
      <c r="K454" s="25"/>
      <c r="L454" s="25"/>
      <c r="M454" s="25"/>
      <c r="N454" s="25">
        <f>E454+J454</f>
        <v>0.17399999999999999</v>
      </c>
    </row>
    <row r="455" spans="1:14" x14ac:dyDescent="0.25">
      <c r="A455" s="101" t="s">
        <v>131</v>
      </c>
      <c r="B455" s="90" t="s">
        <v>134</v>
      </c>
      <c r="C455" s="91"/>
      <c r="D455" s="16" t="s">
        <v>110</v>
      </c>
      <c r="E455" s="25">
        <f t="shared" ref="E455:N455" si="113">SUM(E456:E459)</f>
        <v>0</v>
      </c>
      <c r="F455" s="25">
        <f t="shared" si="113"/>
        <v>0</v>
      </c>
      <c r="G455" s="25">
        <f t="shared" si="113"/>
        <v>0</v>
      </c>
      <c r="H455" s="25">
        <f t="shared" si="113"/>
        <v>0</v>
      </c>
      <c r="I455" s="25">
        <f t="shared" si="113"/>
        <v>0</v>
      </c>
      <c r="J455" s="25">
        <f t="shared" si="113"/>
        <v>0.5</v>
      </c>
      <c r="K455" s="25">
        <f t="shared" si="113"/>
        <v>0.5</v>
      </c>
      <c r="L455" s="25">
        <f t="shared" si="113"/>
        <v>0</v>
      </c>
      <c r="M455" s="25">
        <f t="shared" si="113"/>
        <v>0</v>
      </c>
      <c r="N455" s="25">
        <f t="shared" si="113"/>
        <v>0.5</v>
      </c>
    </row>
    <row r="456" spans="1:14" x14ac:dyDescent="0.25">
      <c r="A456" s="97"/>
      <c r="B456" s="92"/>
      <c r="C456" s="93"/>
      <c r="D456" s="16" t="s">
        <v>39</v>
      </c>
      <c r="E456" s="25">
        <f>SUM(F456:I456)</f>
        <v>0</v>
      </c>
      <c r="F456" s="25"/>
      <c r="G456" s="25"/>
      <c r="H456" s="25"/>
      <c r="I456" s="25"/>
      <c r="J456" s="25">
        <f>SUM(K456:M456)</f>
        <v>0.3</v>
      </c>
      <c r="K456" s="25">
        <v>0.3</v>
      </c>
      <c r="L456" s="25"/>
      <c r="M456" s="25"/>
      <c r="N456" s="25">
        <f>E456+J456</f>
        <v>0.3</v>
      </c>
    </row>
    <row r="457" spans="1:14" x14ac:dyDescent="0.25">
      <c r="A457" s="97"/>
      <c r="B457" s="92"/>
      <c r="C457" s="93"/>
      <c r="D457" s="16" t="s">
        <v>33</v>
      </c>
      <c r="E457" s="25">
        <f>SUM(F457:I457)</f>
        <v>0</v>
      </c>
      <c r="F457" s="25"/>
      <c r="G457" s="25"/>
      <c r="H457" s="25"/>
      <c r="I457" s="25"/>
      <c r="J457" s="25">
        <f>SUM(K457:M457)</f>
        <v>1E-3</v>
      </c>
      <c r="K457" s="25">
        <v>1E-3</v>
      </c>
      <c r="L457" s="25"/>
      <c r="M457" s="25"/>
      <c r="N457" s="25">
        <f>E457+J457</f>
        <v>1E-3</v>
      </c>
    </row>
    <row r="458" spans="1:14" x14ac:dyDescent="0.25">
      <c r="A458" s="97"/>
      <c r="B458" s="92"/>
      <c r="C458" s="93"/>
      <c r="D458" s="16" t="s">
        <v>34</v>
      </c>
      <c r="E458" s="25">
        <f>SUM(F458:I458)</f>
        <v>0</v>
      </c>
      <c r="F458" s="25"/>
      <c r="G458" s="25"/>
      <c r="H458" s="25"/>
      <c r="I458" s="25"/>
      <c r="J458" s="25">
        <f>SUM(K458:M458)</f>
        <v>2.5000000000000001E-2</v>
      </c>
      <c r="K458" s="25">
        <v>2.5000000000000001E-2</v>
      </c>
      <c r="L458" s="25"/>
      <c r="M458" s="25"/>
      <c r="N458" s="25">
        <f>E458+J458</f>
        <v>2.5000000000000001E-2</v>
      </c>
    </row>
    <row r="459" spans="1:14" x14ac:dyDescent="0.25">
      <c r="A459" s="98"/>
      <c r="B459" s="94"/>
      <c r="C459" s="95"/>
      <c r="D459" s="16" t="s">
        <v>35</v>
      </c>
      <c r="E459" s="25">
        <f>SUM(F459:I459)</f>
        <v>0</v>
      </c>
      <c r="F459" s="25"/>
      <c r="G459" s="25"/>
      <c r="H459" s="25"/>
      <c r="I459" s="25"/>
      <c r="J459" s="25">
        <f>SUM(K459:M459)</f>
        <v>0.17399999999999999</v>
      </c>
      <c r="K459" s="25">
        <v>0.17399999999999999</v>
      </c>
      <c r="L459" s="25"/>
      <c r="M459" s="25"/>
      <c r="N459" s="25">
        <f>E459+J459</f>
        <v>0.17399999999999999</v>
      </c>
    </row>
    <row r="460" spans="1:14" x14ac:dyDescent="0.25">
      <c r="A460" s="102" t="s">
        <v>132</v>
      </c>
      <c r="B460" s="104" t="s">
        <v>136</v>
      </c>
      <c r="C460" s="103"/>
      <c r="D460" s="16" t="s">
        <v>110</v>
      </c>
      <c r="E460" s="25">
        <f t="shared" ref="E460:N460" si="114">SUM(E461:E464)</f>
        <v>0</v>
      </c>
      <c r="F460" s="25">
        <f t="shared" si="114"/>
        <v>0</v>
      </c>
      <c r="G460" s="25">
        <f t="shared" si="114"/>
        <v>0</v>
      </c>
      <c r="H460" s="25">
        <f t="shared" si="114"/>
        <v>0</v>
      </c>
      <c r="I460" s="25">
        <f t="shared" si="114"/>
        <v>0</v>
      </c>
      <c r="J460" s="25">
        <f t="shared" si="114"/>
        <v>0.5</v>
      </c>
      <c r="K460" s="25">
        <f t="shared" si="114"/>
        <v>0.5</v>
      </c>
      <c r="L460" s="25">
        <f t="shared" si="114"/>
        <v>0</v>
      </c>
      <c r="M460" s="25">
        <f t="shared" si="114"/>
        <v>0</v>
      </c>
      <c r="N460" s="25">
        <f t="shared" si="114"/>
        <v>0.5</v>
      </c>
    </row>
    <row r="461" spans="1:14" x14ac:dyDescent="0.25">
      <c r="A461" s="103"/>
      <c r="B461" s="103"/>
      <c r="C461" s="103"/>
      <c r="D461" s="16" t="s">
        <v>39</v>
      </c>
      <c r="E461" s="25">
        <f>SUM(F461:I461)</f>
        <v>0</v>
      </c>
      <c r="F461" s="25"/>
      <c r="G461" s="25"/>
      <c r="H461" s="25"/>
      <c r="I461" s="25"/>
      <c r="J461" s="25">
        <f>SUM(K461:M461)</f>
        <v>0.3</v>
      </c>
      <c r="K461" s="25">
        <v>0.3</v>
      </c>
      <c r="L461" s="25"/>
      <c r="M461" s="25"/>
      <c r="N461" s="25">
        <f>E461+J461</f>
        <v>0.3</v>
      </c>
    </row>
    <row r="462" spans="1:14" x14ac:dyDescent="0.25">
      <c r="A462" s="103"/>
      <c r="B462" s="103"/>
      <c r="C462" s="103"/>
      <c r="D462" s="16" t="s">
        <v>33</v>
      </c>
      <c r="E462" s="25">
        <f>SUM(F462:I462)</f>
        <v>0</v>
      </c>
      <c r="F462" s="25"/>
      <c r="G462" s="25"/>
      <c r="H462" s="25"/>
      <c r="I462" s="25"/>
      <c r="J462" s="25">
        <f>SUM(K462:M462)</f>
        <v>1E-3</v>
      </c>
      <c r="K462" s="25">
        <v>1E-3</v>
      </c>
      <c r="L462" s="25"/>
      <c r="M462" s="25"/>
      <c r="N462" s="25">
        <f>E462+J462</f>
        <v>1E-3</v>
      </c>
    </row>
    <row r="463" spans="1:14" x14ac:dyDescent="0.25">
      <c r="A463" s="103"/>
      <c r="B463" s="103"/>
      <c r="C463" s="103"/>
      <c r="D463" s="16" t="s">
        <v>34</v>
      </c>
      <c r="E463" s="25">
        <f>SUM(F463:I463)</f>
        <v>0</v>
      </c>
      <c r="F463" s="25"/>
      <c r="G463" s="25"/>
      <c r="H463" s="25"/>
      <c r="I463" s="25"/>
      <c r="J463" s="25">
        <f>SUM(K463:M463)</f>
        <v>2.5000000000000001E-2</v>
      </c>
      <c r="K463" s="25">
        <v>2.5000000000000001E-2</v>
      </c>
      <c r="L463" s="25"/>
      <c r="M463" s="25"/>
      <c r="N463" s="25">
        <f>E463+J463</f>
        <v>2.5000000000000001E-2</v>
      </c>
    </row>
    <row r="464" spans="1:14" x14ac:dyDescent="0.25">
      <c r="A464" s="103"/>
      <c r="B464" s="103"/>
      <c r="C464" s="103"/>
      <c r="D464" s="16" t="s">
        <v>35</v>
      </c>
      <c r="E464" s="25">
        <f>SUM(F464:I464)</f>
        <v>0</v>
      </c>
      <c r="F464" s="25"/>
      <c r="G464" s="25"/>
      <c r="H464" s="25"/>
      <c r="I464" s="25"/>
      <c r="J464" s="25">
        <f>SUM(K464:M464)</f>
        <v>0.17399999999999999</v>
      </c>
      <c r="K464" s="25">
        <v>0.17399999999999999</v>
      </c>
      <c r="L464" s="25"/>
      <c r="M464" s="25"/>
      <c r="N464" s="25">
        <f>E464+J464</f>
        <v>0.17399999999999999</v>
      </c>
    </row>
    <row r="465" spans="1:14" x14ac:dyDescent="0.25">
      <c r="A465" s="18"/>
      <c r="B465" s="18"/>
      <c r="C465" s="18"/>
      <c r="D465" s="19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x14ac:dyDescent="0.25">
      <c r="A466" s="18"/>
      <c r="B466" s="18"/>
      <c r="C466" s="18"/>
      <c r="D466" s="19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1:14" x14ac:dyDescent="0.25">
      <c r="A467" s="18"/>
      <c r="B467" s="18"/>
      <c r="C467" s="18"/>
      <c r="D467" s="19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1:14" x14ac:dyDescent="0.25">
      <c r="A468" s="18"/>
      <c r="B468" s="18"/>
      <c r="C468" s="18"/>
      <c r="D468" s="19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1:14" x14ac:dyDescent="0.25">
      <c r="A469" s="18"/>
      <c r="B469" s="18"/>
      <c r="C469" s="18"/>
      <c r="D469" s="19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1:14" x14ac:dyDescent="0.25">
      <c r="A470" s="21"/>
      <c r="B470" s="22"/>
      <c r="C470" s="22"/>
      <c r="D470" s="13"/>
      <c r="E470" s="1"/>
      <c r="F470" s="13"/>
      <c r="G470" s="13"/>
      <c r="H470" s="13"/>
      <c r="I470" s="13"/>
      <c r="J470" s="1"/>
      <c r="K470" s="13"/>
      <c r="L470" s="13"/>
      <c r="M470" s="13"/>
      <c r="N470" s="13"/>
    </row>
    <row r="471" spans="1:14" x14ac:dyDescent="0.25">
      <c r="A471" s="21"/>
      <c r="B471" s="22"/>
      <c r="C471" s="22"/>
      <c r="D471" s="13"/>
      <c r="E471" s="1"/>
      <c r="F471" s="13"/>
      <c r="G471" s="13"/>
      <c r="H471" s="13"/>
      <c r="I471" s="13"/>
      <c r="J471" s="1"/>
      <c r="K471" s="13"/>
      <c r="L471" s="13"/>
      <c r="M471" s="13"/>
      <c r="N471" s="13"/>
    </row>
    <row r="472" spans="1:14" x14ac:dyDescent="0.25">
      <c r="A472" s="61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</row>
    <row r="473" spans="1:14" x14ac:dyDescent="0.25">
      <c r="A473" s="21"/>
      <c r="B473" s="22"/>
      <c r="C473" s="22"/>
      <c r="D473" s="13"/>
      <c r="E473" s="1"/>
      <c r="F473" s="13"/>
      <c r="G473" s="13"/>
      <c r="H473" s="13"/>
      <c r="I473" s="13"/>
      <c r="J473" s="1"/>
      <c r="K473" s="13"/>
      <c r="L473" s="13"/>
      <c r="M473" s="13"/>
      <c r="N473" s="13"/>
    </row>
    <row r="474" spans="1:14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1:14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</sheetData>
  <mergeCells count="197">
    <mergeCell ref="A279:A283"/>
    <mergeCell ref="B279:C283"/>
    <mergeCell ref="A344:A348"/>
    <mergeCell ref="B344:C348"/>
    <mergeCell ref="A349:A353"/>
    <mergeCell ref="B349:C353"/>
    <mergeCell ref="A319:A323"/>
    <mergeCell ref="B319:C323"/>
    <mergeCell ref="A324:A328"/>
    <mergeCell ref="B324:C328"/>
    <mergeCell ref="A339:A343"/>
    <mergeCell ref="B339:C343"/>
    <mergeCell ref="A284:A288"/>
    <mergeCell ref="B284:C288"/>
    <mergeCell ref="A289:A293"/>
    <mergeCell ref="B289:C293"/>
    <mergeCell ref="A294:A298"/>
    <mergeCell ref="B294:C298"/>
    <mergeCell ref="A304:A308"/>
    <mergeCell ref="B304:C308"/>
    <mergeCell ref="A309:A313"/>
    <mergeCell ref="B309:C313"/>
    <mergeCell ref="A314:A318"/>
    <mergeCell ref="B314:C318"/>
    <mergeCell ref="A264:A268"/>
    <mergeCell ref="B264:C268"/>
    <mergeCell ref="A269:A273"/>
    <mergeCell ref="B269:C273"/>
    <mergeCell ref="A274:A278"/>
    <mergeCell ref="B274:C278"/>
    <mergeCell ref="A249:A253"/>
    <mergeCell ref="B249:C253"/>
    <mergeCell ref="A254:A258"/>
    <mergeCell ref="B254:C258"/>
    <mergeCell ref="A259:A263"/>
    <mergeCell ref="B259:C263"/>
    <mergeCell ref="A460:A464"/>
    <mergeCell ref="B460:C464"/>
    <mergeCell ref="A359:A363"/>
    <mergeCell ref="B359:C363"/>
    <mergeCell ref="A364:A368"/>
    <mergeCell ref="B364:C368"/>
    <mergeCell ref="A369:A373"/>
    <mergeCell ref="B369:C373"/>
    <mergeCell ref="A445:A449"/>
    <mergeCell ref="B445:C449"/>
    <mergeCell ref="A450:A454"/>
    <mergeCell ref="B450:C454"/>
    <mergeCell ref="A455:A459"/>
    <mergeCell ref="B455:C459"/>
    <mergeCell ref="A430:A434"/>
    <mergeCell ref="B430:C434"/>
    <mergeCell ref="A435:A439"/>
    <mergeCell ref="B435:C439"/>
    <mergeCell ref="A440:A444"/>
    <mergeCell ref="B440:C444"/>
    <mergeCell ref="A415:A419"/>
    <mergeCell ref="B415:C419"/>
    <mergeCell ref="A420:A424"/>
    <mergeCell ref="B420:C424"/>
    <mergeCell ref="A425:A429"/>
    <mergeCell ref="B425:C429"/>
    <mergeCell ref="A399:A403"/>
    <mergeCell ref="B399:C403"/>
    <mergeCell ref="A404:A408"/>
    <mergeCell ref="B404:C408"/>
    <mergeCell ref="A409:N409"/>
    <mergeCell ref="A410:A414"/>
    <mergeCell ref="B410:C414"/>
    <mergeCell ref="A389:A393"/>
    <mergeCell ref="B389:C393"/>
    <mergeCell ref="A394:A398"/>
    <mergeCell ref="B394:C398"/>
    <mergeCell ref="A354:A358"/>
    <mergeCell ref="B354:C358"/>
    <mergeCell ref="A374:A378"/>
    <mergeCell ref="B374:C378"/>
    <mergeCell ref="A299:A303"/>
    <mergeCell ref="B299:C303"/>
    <mergeCell ref="A334:A338"/>
    <mergeCell ref="B334:C338"/>
    <mergeCell ref="A329:A333"/>
    <mergeCell ref="B329:C333"/>
    <mergeCell ref="A379:A383"/>
    <mergeCell ref="B379:C383"/>
    <mergeCell ref="A384:A388"/>
    <mergeCell ref="B384:C388"/>
    <mergeCell ref="A234:A238"/>
    <mergeCell ref="B234:C238"/>
    <mergeCell ref="A239:A243"/>
    <mergeCell ref="B239:C243"/>
    <mergeCell ref="A244:A248"/>
    <mergeCell ref="B244:C248"/>
    <mergeCell ref="A219:A223"/>
    <mergeCell ref="B219:C223"/>
    <mergeCell ref="A224:A228"/>
    <mergeCell ref="B224:C228"/>
    <mergeCell ref="A229:A233"/>
    <mergeCell ref="B229:C233"/>
    <mergeCell ref="A204:A208"/>
    <mergeCell ref="B204:C208"/>
    <mergeCell ref="A209:A213"/>
    <mergeCell ref="B209:C213"/>
    <mergeCell ref="A214:A218"/>
    <mergeCell ref="B214:C218"/>
    <mergeCell ref="A189:A193"/>
    <mergeCell ref="B189:C193"/>
    <mergeCell ref="A194:A198"/>
    <mergeCell ref="B194:C198"/>
    <mergeCell ref="A199:A203"/>
    <mergeCell ref="B199:C203"/>
    <mergeCell ref="A174:A178"/>
    <mergeCell ref="B174:C178"/>
    <mergeCell ref="A179:A183"/>
    <mergeCell ref="B179:C183"/>
    <mergeCell ref="A184:A188"/>
    <mergeCell ref="B184:C188"/>
    <mergeCell ref="A159:A163"/>
    <mergeCell ref="B159:C163"/>
    <mergeCell ref="A164:A168"/>
    <mergeCell ref="B164:C168"/>
    <mergeCell ref="A169:A173"/>
    <mergeCell ref="B169:C173"/>
    <mergeCell ref="A149:A153"/>
    <mergeCell ref="B149:C153"/>
    <mergeCell ref="A109:A113"/>
    <mergeCell ref="B109:C113"/>
    <mergeCell ref="A154:A158"/>
    <mergeCell ref="B154:C158"/>
    <mergeCell ref="A134:A138"/>
    <mergeCell ref="B134:C138"/>
    <mergeCell ref="A139:A143"/>
    <mergeCell ref="B139:C143"/>
    <mergeCell ref="A144:A148"/>
    <mergeCell ref="B144:C148"/>
    <mergeCell ref="A119:A123"/>
    <mergeCell ref="B119:C123"/>
    <mergeCell ref="A124:A128"/>
    <mergeCell ref="B124:C128"/>
    <mergeCell ref="A129:A133"/>
    <mergeCell ref="B129:C133"/>
    <mergeCell ref="A98:A102"/>
    <mergeCell ref="B98:C102"/>
    <mergeCell ref="A103:A107"/>
    <mergeCell ref="B103:C107"/>
    <mergeCell ref="A114:A118"/>
    <mergeCell ref="B114:C118"/>
    <mergeCell ref="A83:A87"/>
    <mergeCell ref="B83:C87"/>
    <mergeCell ref="A88:A92"/>
    <mergeCell ref="B88:C92"/>
    <mergeCell ref="A93:A97"/>
    <mergeCell ref="B93:C97"/>
    <mergeCell ref="A73:A77"/>
    <mergeCell ref="B73:C77"/>
    <mergeCell ref="A78:A82"/>
    <mergeCell ref="B78:C82"/>
    <mergeCell ref="A53:A57"/>
    <mergeCell ref="B53:C57"/>
    <mergeCell ref="A58:A62"/>
    <mergeCell ref="B58:C62"/>
    <mergeCell ref="A63:A67"/>
    <mergeCell ref="B63:C67"/>
    <mergeCell ref="A48:A52"/>
    <mergeCell ref="B48:C52"/>
    <mergeCell ref="A28:A32"/>
    <mergeCell ref="B28:C32"/>
    <mergeCell ref="A33:A37"/>
    <mergeCell ref="B33:C37"/>
    <mergeCell ref="A38:A42"/>
    <mergeCell ref="B38:C42"/>
    <mergeCell ref="A68:A72"/>
    <mergeCell ref="B68:C72"/>
    <mergeCell ref="A472:N472"/>
    <mergeCell ref="B4:C5"/>
    <mergeCell ref="B7:C11"/>
    <mergeCell ref="A7:A11"/>
    <mergeCell ref="B13:C17"/>
    <mergeCell ref="K1:M1"/>
    <mergeCell ref="B2:M2"/>
    <mergeCell ref="A4:A5"/>
    <mergeCell ref="D4:D5"/>
    <mergeCell ref="E4:E5"/>
    <mergeCell ref="F4:I4"/>
    <mergeCell ref="J4:J5"/>
    <mergeCell ref="K4:M4"/>
    <mergeCell ref="A13:A17"/>
    <mergeCell ref="B18:C22"/>
    <mergeCell ref="A18:A22"/>
    <mergeCell ref="A23:A27"/>
    <mergeCell ref="B23:C27"/>
    <mergeCell ref="N4:N5"/>
    <mergeCell ref="A6:N6"/>
    <mergeCell ref="A12:N12"/>
    <mergeCell ref="A108:N108"/>
    <mergeCell ref="A43:A47"/>
    <mergeCell ref="B43:C4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Normal="100" zoomScaleSheetLayoutView="100" workbookViewId="0">
      <selection activeCell="L11" sqref="L11"/>
    </sheetView>
  </sheetViews>
  <sheetFormatPr defaultRowHeight="15" x14ac:dyDescent="0.25"/>
  <cols>
    <col min="1" max="1" width="4.7109375" customWidth="1"/>
    <col min="2" max="2" width="27.28515625" customWidth="1"/>
    <col min="3" max="3" width="5" customWidth="1"/>
    <col min="4" max="4" width="12.5703125" customWidth="1"/>
    <col min="5" max="5" width="8.140625" customWidth="1"/>
  </cols>
  <sheetData>
    <row r="1" spans="1:14" ht="96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50" t="s">
        <v>197</v>
      </c>
      <c r="L1" s="50"/>
      <c r="M1" s="50"/>
      <c r="N1" s="6"/>
    </row>
    <row r="2" spans="1:14" ht="50.25" customHeight="1" x14ac:dyDescent="0.25">
      <c r="A2" s="6"/>
      <c r="B2" s="51" t="s">
        <v>137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"/>
    </row>
    <row r="3" spans="1:14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5" customHeight="1" thickBot="1" x14ac:dyDescent="0.3">
      <c r="A4" s="48" t="s">
        <v>4</v>
      </c>
      <c r="B4" s="121" t="s">
        <v>138</v>
      </c>
      <c r="C4" s="122"/>
      <c r="D4" s="123"/>
      <c r="E4" s="41" t="s">
        <v>2</v>
      </c>
      <c r="F4" s="43" t="s">
        <v>3</v>
      </c>
      <c r="G4" s="44"/>
      <c r="H4" s="44"/>
      <c r="I4" s="45"/>
      <c r="J4" s="41" t="s">
        <v>5</v>
      </c>
      <c r="K4" s="43" t="s">
        <v>3</v>
      </c>
      <c r="L4" s="44"/>
      <c r="M4" s="45"/>
      <c r="N4" s="46" t="s">
        <v>6</v>
      </c>
    </row>
    <row r="5" spans="1:14" ht="50.25" customHeight="1" thickBot="1" x14ac:dyDescent="0.3">
      <c r="A5" s="49"/>
      <c r="B5" s="124"/>
      <c r="C5" s="125"/>
      <c r="D5" s="126"/>
      <c r="E5" s="42"/>
      <c r="F5" s="14">
        <v>2014</v>
      </c>
      <c r="G5" s="15">
        <v>2015</v>
      </c>
      <c r="H5" s="28">
        <v>2016</v>
      </c>
      <c r="I5" s="29">
        <v>2017</v>
      </c>
      <c r="J5" s="42"/>
      <c r="K5" s="14">
        <v>2018</v>
      </c>
      <c r="L5" s="15">
        <v>2019</v>
      </c>
      <c r="M5" s="29">
        <v>2020</v>
      </c>
      <c r="N5" s="47"/>
    </row>
    <row r="6" spans="1:14" x14ac:dyDescent="0.25">
      <c r="A6" s="55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x14ac:dyDescent="0.25">
      <c r="A7" s="30">
        <v>1</v>
      </c>
      <c r="B7" s="118" t="s">
        <v>140</v>
      </c>
      <c r="C7" s="119"/>
      <c r="D7" s="120"/>
      <c r="E7" s="23">
        <f>SUM(F7:I7)</f>
        <v>198.75692000000001</v>
      </c>
      <c r="F7" s="23">
        <f>Мероприятия!F8</f>
        <v>17.695700000000002</v>
      </c>
      <c r="G7" s="23">
        <f>Мероприятия!G8</f>
        <v>17.128800000000002</v>
      </c>
      <c r="H7" s="23">
        <f>Мероприятия!H8</f>
        <v>1.7450000000000001</v>
      </c>
      <c r="I7" s="23">
        <f>Мероприятия!I8</f>
        <v>162.18742</v>
      </c>
      <c r="J7" s="23">
        <f>SUM(K7:M7)</f>
        <v>2236.8316500000001</v>
      </c>
      <c r="K7" s="23">
        <f>Мероприятия!K8</f>
        <v>436.59065000000004</v>
      </c>
      <c r="L7" s="23">
        <f>Мероприятия!L8</f>
        <v>1024.3440000000001</v>
      </c>
      <c r="M7" s="23">
        <f>Мероприятия!M8</f>
        <v>775.89699999999993</v>
      </c>
      <c r="N7" s="24">
        <f>E7+J7</f>
        <v>2435.5885699999999</v>
      </c>
    </row>
    <row r="8" spans="1:14" x14ac:dyDescent="0.25">
      <c r="A8" s="30">
        <v>2</v>
      </c>
      <c r="B8" s="118" t="s">
        <v>141</v>
      </c>
      <c r="C8" s="119"/>
      <c r="D8" s="120"/>
      <c r="E8" s="23">
        <f>SUM(F8:I8)</f>
        <v>0</v>
      </c>
      <c r="F8" s="23"/>
      <c r="G8" s="23"/>
      <c r="H8" s="23"/>
      <c r="I8" s="23"/>
      <c r="J8" s="23">
        <f>SUM(K8:M8)</f>
        <v>0</v>
      </c>
      <c r="K8" s="23"/>
      <c r="L8" s="23"/>
      <c r="M8" s="23"/>
      <c r="N8" s="24">
        <f>E8+J8</f>
        <v>0</v>
      </c>
    </row>
    <row r="9" spans="1:14" ht="15" customHeight="1" x14ac:dyDescent="0.25">
      <c r="A9" s="55" t="s">
        <v>142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x14ac:dyDescent="0.25">
      <c r="A10" s="30">
        <v>1</v>
      </c>
      <c r="B10" s="118" t="s">
        <v>140</v>
      </c>
      <c r="C10" s="119"/>
      <c r="D10" s="120"/>
      <c r="E10" s="23">
        <f>SUM(F10:I10)</f>
        <v>2.6396000000000002</v>
      </c>
      <c r="F10" s="23">
        <f>Мероприятия!F9</f>
        <v>2E-3</v>
      </c>
      <c r="G10" s="23">
        <f>Мероприятия!G9</f>
        <v>2E-3</v>
      </c>
      <c r="H10" s="23">
        <f>Мероприятия!H9</f>
        <v>1E-3</v>
      </c>
      <c r="I10" s="23">
        <f>Мероприятия!I9</f>
        <v>2.6346000000000003</v>
      </c>
      <c r="J10" s="23">
        <f>SUM(K10:M10)</f>
        <v>304.32693300000005</v>
      </c>
      <c r="K10" s="23">
        <f>Мероприятия!K9</f>
        <v>28.332910000000005</v>
      </c>
      <c r="L10" s="23">
        <f>Мероприятия!L9</f>
        <v>77.50702299999999</v>
      </c>
      <c r="M10" s="23">
        <f>Мероприятия!M9</f>
        <v>198.48700000000002</v>
      </c>
      <c r="N10" s="24">
        <f>E10+J10</f>
        <v>306.96653300000003</v>
      </c>
    </row>
    <row r="11" spans="1:14" x14ac:dyDescent="0.25">
      <c r="A11" s="30">
        <v>2</v>
      </c>
      <c r="B11" s="118" t="s">
        <v>141</v>
      </c>
      <c r="C11" s="119"/>
      <c r="D11" s="120"/>
      <c r="E11" s="23">
        <f>SUM(F11:I11)</f>
        <v>0</v>
      </c>
      <c r="F11" s="23"/>
      <c r="G11" s="23"/>
      <c r="H11" s="23"/>
      <c r="I11" s="23"/>
      <c r="J11" s="23">
        <f>SUM(K11:M11)</f>
        <v>0</v>
      </c>
      <c r="K11" s="23"/>
      <c r="L11" s="23"/>
      <c r="M11" s="23"/>
      <c r="N11" s="24">
        <f>E11+J11</f>
        <v>0</v>
      </c>
    </row>
    <row r="12" spans="1:14" x14ac:dyDescent="0.25">
      <c r="A12" s="55" t="s">
        <v>143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x14ac:dyDescent="0.25">
      <c r="A13" s="30">
        <v>1</v>
      </c>
      <c r="B13" s="118" t="s">
        <v>140</v>
      </c>
      <c r="C13" s="119"/>
      <c r="D13" s="120"/>
      <c r="E13" s="23">
        <f>SUM(F13:I13)</f>
        <v>5.8060100000000006</v>
      </c>
      <c r="F13" s="23">
        <f>Мероприятия!F10</f>
        <v>1.2669000000000001</v>
      </c>
      <c r="G13" s="23">
        <f>Мероприятия!G10</f>
        <v>1.1551</v>
      </c>
      <c r="H13" s="23">
        <f>Мероприятия!H10</f>
        <v>7.0000000000000007E-2</v>
      </c>
      <c r="I13" s="23">
        <f>Мероприятия!I10</f>
        <v>3.3140100000000001</v>
      </c>
      <c r="J13" s="23">
        <f>SUM(K13:M13)</f>
        <v>16.904600000000002</v>
      </c>
      <c r="K13" s="23">
        <f>Мероприятия!K10</f>
        <v>2.5156000000000001</v>
      </c>
      <c r="L13" s="23">
        <f>Мероприятия!L10</f>
        <v>9.2690000000000019</v>
      </c>
      <c r="M13" s="23">
        <f>Мероприятия!M10</f>
        <v>5.12</v>
      </c>
      <c r="N13" s="24">
        <f>E13+J13</f>
        <v>22.710610000000003</v>
      </c>
    </row>
    <row r="14" spans="1:14" x14ac:dyDescent="0.25">
      <c r="A14" s="30">
        <v>2</v>
      </c>
      <c r="B14" s="118" t="s">
        <v>141</v>
      </c>
      <c r="C14" s="119"/>
      <c r="D14" s="120"/>
      <c r="E14" s="23">
        <f>SUM(F14:I14)</f>
        <v>0</v>
      </c>
      <c r="F14" s="23"/>
      <c r="G14" s="23"/>
      <c r="H14" s="23"/>
      <c r="I14" s="23"/>
      <c r="J14" s="23">
        <f>SUM(K14:M14)</f>
        <v>0</v>
      </c>
      <c r="K14" s="23"/>
      <c r="L14" s="23"/>
      <c r="M14" s="23"/>
      <c r="N14" s="24">
        <f>E14+J14</f>
        <v>0</v>
      </c>
    </row>
    <row r="15" spans="1:14" x14ac:dyDescent="0.25">
      <c r="A15" s="55" t="s">
        <v>144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x14ac:dyDescent="0.25">
      <c r="A16" s="30">
        <v>1</v>
      </c>
      <c r="B16" s="118" t="s">
        <v>140</v>
      </c>
      <c r="C16" s="119"/>
      <c r="D16" s="120"/>
      <c r="E16" s="31"/>
      <c r="F16" s="31"/>
      <c r="G16" s="31"/>
      <c r="H16" s="31"/>
      <c r="I16" s="31"/>
      <c r="J16" s="23">
        <f>SUM(K16:M16)</f>
        <v>0</v>
      </c>
      <c r="K16" s="31"/>
      <c r="L16" s="31"/>
      <c r="M16" s="23"/>
      <c r="N16" s="31"/>
    </row>
    <row r="17" spans="1:14" ht="15" customHeight="1" x14ac:dyDescent="0.25">
      <c r="A17" s="30">
        <v>2</v>
      </c>
      <c r="B17" s="129" t="s">
        <v>141</v>
      </c>
      <c r="C17" s="130"/>
      <c r="D17" s="130"/>
      <c r="E17" s="23">
        <f>SUM(F17:I17)</f>
        <v>3.3919999999999995</v>
      </c>
      <c r="F17" s="23">
        <f>Мероприятия!F11</f>
        <v>0.34799999999999998</v>
      </c>
      <c r="G17" s="23">
        <f>Мероприятия!G11</f>
        <v>1.6469999999999998</v>
      </c>
      <c r="H17" s="23">
        <f>Мероприятия!H11</f>
        <v>0.875</v>
      </c>
      <c r="I17" s="23">
        <f>Мероприятия!I11</f>
        <v>0.52200000000000002</v>
      </c>
      <c r="J17" s="23">
        <f>SUM(K17:M17)</f>
        <v>1.044</v>
      </c>
      <c r="K17" s="23">
        <f>Мероприятия!K11</f>
        <v>0.69599999999999995</v>
      </c>
      <c r="L17" s="23">
        <f>Мероприятия!L11</f>
        <v>0.34799999999999998</v>
      </c>
      <c r="M17" s="23">
        <v>0</v>
      </c>
      <c r="N17" s="24">
        <f>E17+J17</f>
        <v>4.4359999999999999</v>
      </c>
    </row>
    <row r="18" spans="1:14" ht="37.5" customHeight="1" x14ac:dyDescent="0.25">
      <c r="A18" s="127"/>
      <c r="B18" s="128"/>
      <c r="C18" s="128"/>
      <c r="D18" s="128"/>
      <c r="E18" s="26"/>
      <c r="F18" s="27"/>
      <c r="G18" s="27"/>
      <c r="H18" s="27"/>
      <c r="I18" s="27"/>
      <c r="J18" s="26"/>
      <c r="K18" s="27"/>
      <c r="L18" s="27"/>
      <c r="M18" s="27"/>
      <c r="N18" s="27"/>
    </row>
    <row r="19" spans="1:1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</sheetData>
  <mergeCells count="22">
    <mergeCell ref="A18:D18"/>
    <mergeCell ref="A12:N12"/>
    <mergeCell ref="B13:D13"/>
    <mergeCell ref="B14:D14"/>
    <mergeCell ref="A15:N15"/>
    <mergeCell ref="B16:D16"/>
    <mergeCell ref="B17:D17"/>
    <mergeCell ref="N4:N5"/>
    <mergeCell ref="A6:N6"/>
    <mergeCell ref="A9:N9"/>
    <mergeCell ref="B4:D5"/>
    <mergeCell ref="B8:D8"/>
    <mergeCell ref="B7:D7"/>
    <mergeCell ref="B10:D10"/>
    <mergeCell ref="B11:D11"/>
    <mergeCell ref="K1:M1"/>
    <mergeCell ref="B2:M2"/>
    <mergeCell ref="A4:A5"/>
    <mergeCell ref="E4:E5"/>
    <mergeCell ref="F4:I4"/>
    <mergeCell ref="J4:J5"/>
    <mergeCell ref="K4:M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Индикаторы</vt:lpstr>
      <vt:lpstr>Мероприятия</vt:lpstr>
      <vt:lpstr>Объемы финансирования</vt:lpstr>
      <vt:lpstr>Лист2</vt:lpstr>
      <vt:lpstr>Лист3</vt:lpstr>
    </vt:vector>
  </TitlesOfParts>
  <Company>Administraciya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KUITUN</dc:creator>
  <cp:lastModifiedBy>Admin</cp:lastModifiedBy>
  <cp:lastPrinted>2017-04-25T03:18:21Z</cp:lastPrinted>
  <dcterms:created xsi:type="dcterms:W3CDTF">2014-03-18T08:49:17Z</dcterms:created>
  <dcterms:modified xsi:type="dcterms:W3CDTF">2017-04-25T03:18:43Z</dcterms:modified>
</cp:coreProperties>
</file>