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на 01.01.16" sheetId="1" r:id="rId1"/>
    <sheet name="на 01.10.2016" sheetId="2" r:id="rId2"/>
    <sheet name="Лист2" sheetId="3" r:id="rId3"/>
    <sheet name="на 01.11.2016" sheetId="4" r:id="rId4"/>
  </sheets>
  <definedNames/>
  <calcPr fullCalcOnLoad="1"/>
</workbook>
</file>

<file path=xl/sharedStrings.xml><?xml version="1.0" encoding="utf-8"?>
<sst xmlns="http://schemas.openxmlformats.org/spreadsheetml/2006/main" count="490" uniqueCount="133">
  <si>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</si>
  <si>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</si>
  <si>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</si>
  <si>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</si>
  <si>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</si>
  <si>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</si>
  <si>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</si>
  <si>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</si>
  <si>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</si>
  <si>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</si>
  <si>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</si>
  <si>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</si>
  <si>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</si>
  <si>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</si>
  <si>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М.П.</t>
  </si>
  <si>
    <t>Приложение 2</t>
  </si>
  <si>
    <t>тыс. рублей</t>
  </si>
  <si>
    <t>Регистрационный код долгового обязательства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</si>
  <si>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</si>
  <si>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</si>
  <si>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</si>
  <si>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</si>
  <si>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</si>
  <si>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</si>
  <si>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</si>
  <si>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</si>
  <si>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</si>
  <si>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</si>
  <si>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</si>
  <si>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</si>
  <si>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</si>
  <si>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Объем погашения основного долга (номинала)</t>
  </si>
  <si>
    <t>Итого</t>
  </si>
  <si>
    <t>Объем расходов на обслуживание долга (в том числе, проценты, штрафы, прочие расходы).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</si>
  <si>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</si>
  <si>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</si>
  <si>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</si>
  <si>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</si>
  <si>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</si>
  <si>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</si>
  <si>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</si>
  <si>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</si>
  <si>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</si>
  <si>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</si>
  <si>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</si>
  <si>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График погашения долговых обязательств МО Куйтунский район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</si>
  <si>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</si>
  <si>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</si>
  <si>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</si>
  <si>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</si>
  <si>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</si>
  <si>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</si>
  <si>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</si>
  <si>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</si>
  <si>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</si>
  <si>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</si>
  <si>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</si>
  <si>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</si>
  <si>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</si>
  <si>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</si>
  <si>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</si>
  <si>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</si>
  <si>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</si>
  <si>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</si>
  <si>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</si>
  <si>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</si>
  <si>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</si>
  <si>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</si>
  <si>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2014    январь</t>
  </si>
  <si>
    <t>2014   декабрь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</si>
  <si>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</si>
  <si>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</si>
  <si>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</si>
  <si>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</si>
  <si>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</si>
  <si>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</si>
  <si>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</si>
  <si>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</si>
  <si>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</si>
  <si>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</si>
  <si>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</si>
  <si>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</si>
  <si>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</si>
  <si>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</si>
  <si>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к Порядку ведения долговой книги муниципального образования Куйтунскийи район, утвержденному постановление администрации муниципального образования Куйтунский район от 14.04.2014г. № 252-п</t>
  </si>
  <si>
    <t>Начальник финансового управления администрации муниципального образования Куйтунский район</t>
  </si>
  <si>
    <t>____________________Г.Ф. Костюкевич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</si>
  <si>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</si>
  <si>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</si>
  <si>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</si>
  <si>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</si>
  <si>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</si>
  <si>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Периоды погашения долгового обязательства (год 2015)</t>
  </si>
  <si>
    <t xml:space="preserve">ИТОГО в 2015г. </t>
  </si>
  <si>
    <t xml:space="preserve"> декабрь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</si>
  <si>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</si>
  <si>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</si>
  <si>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</si>
  <si>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</si>
  <si>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</si>
  <si>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</si>
  <si>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</si>
  <si>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</si>
  <si>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 xml:space="preserve">                                   по состоянию на 1 января 2016г.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</si>
  <si>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</si>
  <si>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</si>
  <si>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</si>
  <si>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</si>
  <si>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</si>
  <si>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</si>
  <si>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</si>
  <si>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</si>
  <si>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01.07.2016 г.</t>
  </si>
  <si>
    <t>Верхний предел муниципального долга, установленный по состоянию на 01.07.2016г.  - 41380 тыс.руб.</t>
  </si>
  <si>
    <t xml:space="preserve">Объем муниципального долга по состоянию на 01.07.2016г. - </t>
  </si>
  <si>
    <t>Начальник ФУА МО Куйтунский район</t>
  </si>
  <si>
    <t>Г.Ф.Костюкевич</t>
  </si>
  <si>
    <t>по состоянию на 01.10.2016 г.</t>
  </si>
  <si>
    <t>Верхний предел муниципального долга, установленный по состоянию на 01.10.2016г. 42168 - тыс.руб.</t>
  </si>
  <si>
    <t>Предельный объем расходов на обслуживание муниципального долга - 2929 тыс. руб.</t>
  </si>
  <si>
    <t>Объем доходов без учета финансовой помощи из бюджетов других уровней бюджетной системы Российской Федерации - 103164 тыс.руб.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</si>
  <si>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</si>
  <si>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</si>
  <si>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</si>
  <si>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</si>
  <si>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 xml:space="preserve">Объем муниципального долга по состоянию на 01.10.2016г. - </t>
  </si>
  <si>
    <t>45167,4 тыс.руб.</t>
  </si>
  <si>
    <t>по состоянию на 01.11.2016 г.</t>
  </si>
  <si>
    <t>Верхний предел муниципального долга, установленный по состоянию на 01.11.2016г. 42340 - тыс.руб.</t>
  </si>
  <si>
    <t>Объем доходов без учета финансовой помощи из бюджетов других уровней бюджетной системы Российской Федерации - 103799 тыс.руб.</t>
  </si>
  <si>
    <t xml:space="preserve">Объем муниципального долга по состоянию на 01.11.2016г. - </t>
  </si>
  <si>
    <t xml:space="preserve"> 45167,4тыс.руб.</t>
  </si>
  <si>
    <t>Н.А.Ковшарова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</si>
</sst>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10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1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8" fillId="0" borderId="10" xfId="0" applyNumberFormat="1" applyFont="1" applyBorder="1" applyAlignment="1">
      <alignment/>
    </xf>
    <xf numFmtId="174" fontId="18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174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81" fontId="20" fillId="0" borderId="10" xfId="0" applyNumberFormat="1" applyFont="1" applyBorder="1" applyAlignment="1">
      <alignment/>
    </xf>
    <xf numFmtId="174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74" fontId="21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81" fontId="18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wrapText="1"/>
    </xf>
    <xf numFmtId="181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180" fontId="18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22" fillId="0" borderId="10" xfId="0" applyNumberFormat="1" applyFont="1" applyBorder="1" applyAlignment="1">
      <alignment horizontal="center" vertical="center" wrapText="1"/>
    </xf>
    <xf numFmtId="180" fontId="11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6" fillId="0" borderId="11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2" fontId="16" fillId="33" borderId="1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3" borderId="16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Fill="1" applyBorder="1" applyAlignment="1">
      <alignment horizontal="left" vertical="center"/>
    </xf>
    <xf numFmtId="2" fontId="16" fillId="0" borderId="12" xfId="0" applyNumberFormat="1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left" vertical="center"/>
    </xf>
    <xf numFmtId="2" fontId="16" fillId="33" borderId="12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zoomScale="75" zoomScaleNormal="75" zoomScalePageLayoutView="0" workbookViewId="0" topLeftCell="A4">
      <selection activeCell="L63" sqref="L63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5" t="s">
        <v>61</v>
      </c>
      <c r="AB2" s="164"/>
      <c r="AC2" s="164"/>
      <c r="AD2" s="164"/>
      <c r="AE2" s="164"/>
      <c r="AF2" s="164"/>
      <c r="AG2" s="164"/>
    </row>
    <row r="3" spans="3:39" ht="20.25" customHeight="1">
      <c r="C3" s="51"/>
      <c r="D3" s="51"/>
      <c r="E3" s="51"/>
      <c r="F3" s="51"/>
      <c r="G3" s="206" t="s">
        <v>83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53"/>
      <c r="S3" s="51"/>
      <c r="T3" s="51"/>
      <c r="U3" s="51"/>
      <c r="AC3" s="163" t="s">
        <v>108</v>
      </c>
      <c r="AD3" s="163"/>
      <c r="AE3" s="163"/>
      <c r="AF3" s="163"/>
      <c r="AG3" s="163"/>
      <c r="AH3" s="164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9"/>
      <c r="K4" s="209"/>
      <c r="L4" s="209"/>
      <c r="M4" s="209"/>
      <c r="N4" s="209"/>
      <c r="O4" s="209"/>
      <c r="P4" s="209"/>
      <c r="Q4" s="209"/>
      <c r="R4" s="209"/>
      <c r="S4" s="51"/>
      <c r="T4" s="51"/>
      <c r="U4" s="51"/>
      <c r="AC4" s="163"/>
      <c r="AD4" s="163"/>
      <c r="AE4" s="163"/>
      <c r="AF4" s="163"/>
      <c r="AG4" s="163"/>
      <c r="AH4" s="164"/>
    </row>
    <row r="5" spans="3:34" ht="15.75">
      <c r="C5" s="52"/>
      <c r="D5" s="51"/>
      <c r="E5" s="51"/>
      <c r="F5" s="51"/>
      <c r="G5" s="51"/>
      <c r="H5" s="51"/>
      <c r="I5" s="54"/>
      <c r="J5" s="207" t="s">
        <v>112</v>
      </c>
      <c r="K5" s="208"/>
      <c r="L5" s="208"/>
      <c r="M5" s="208"/>
      <c r="N5" s="208"/>
      <c r="O5" s="51"/>
      <c r="P5" s="51"/>
      <c r="Q5" s="51"/>
      <c r="R5" s="51"/>
      <c r="S5" s="51"/>
      <c r="T5" s="51"/>
      <c r="U5" s="51"/>
      <c r="AC5" s="163"/>
      <c r="AD5" s="163"/>
      <c r="AE5" s="163"/>
      <c r="AF5" s="163"/>
      <c r="AG5" s="163"/>
      <c r="AH5" s="164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3"/>
      <c r="AD6" s="163"/>
      <c r="AE6" s="163"/>
      <c r="AF6" s="163"/>
      <c r="AG6" s="163"/>
      <c r="AH6" s="164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4"/>
      <c r="AD7" s="164"/>
      <c r="AE7" s="164"/>
      <c r="AF7" s="164"/>
      <c r="AG7" s="164"/>
      <c r="AH7" s="164"/>
    </row>
    <row r="8" spans="3:34" ht="15.75">
      <c r="C8" s="210" t="s">
        <v>113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AC8" s="164"/>
      <c r="AD8" s="164"/>
      <c r="AE8" s="164"/>
      <c r="AF8" s="164"/>
      <c r="AG8" s="164"/>
      <c r="AH8" s="164"/>
    </row>
    <row r="9" spans="3:21" ht="13.5" customHeight="1">
      <c r="C9" s="170" t="s">
        <v>35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3:21" s="1" customFormat="1" ht="12.75" customHeight="1">
      <c r="C10" s="170" t="s">
        <v>109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56"/>
      <c r="P10" s="56"/>
      <c r="Q10" s="56"/>
      <c r="R10" s="56"/>
      <c r="S10" s="48"/>
      <c r="T10" s="48"/>
      <c r="U10" s="48"/>
    </row>
    <row r="11" spans="3:21" ht="15.75">
      <c r="C11" s="171" t="s">
        <v>110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3:21" ht="15.75">
      <c r="C12" s="48" t="s">
        <v>114</v>
      </c>
      <c r="D12" s="48"/>
      <c r="E12" s="48"/>
      <c r="F12" s="48"/>
      <c r="G12" s="48"/>
      <c r="H12" s="48"/>
      <c r="I12" s="143" t="s">
        <v>111</v>
      </c>
      <c r="J12" s="48"/>
      <c r="K12" s="172"/>
      <c r="L12" s="172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62" t="s">
        <v>47</v>
      </c>
      <c r="B14" s="156" t="s">
        <v>48</v>
      </c>
      <c r="C14" s="165" t="s">
        <v>1</v>
      </c>
      <c r="D14" s="165" t="s">
        <v>60</v>
      </c>
      <c r="E14" s="159" t="s">
        <v>49</v>
      </c>
      <c r="F14" s="165" t="s">
        <v>50</v>
      </c>
      <c r="G14" s="165" t="s">
        <v>51</v>
      </c>
      <c r="H14" s="165" t="s">
        <v>37</v>
      </c>
      <c r="I14" s="188" t="s">
        <v>2</v>
      </c>
      <c r="J14" s="189"/>
      <c r="K14" s="165" t="s">
        <v>44</v>
      </c>
      <c r="L14" s="165" t="s">
        <v>38</v>
      </c>
      <c r="M14" s="165" t="s">
        <v>39</v>
      </c>
      <c r="N14" s="173" t="s">
        <v>40</v>
      </c>
      <c r="O14" s="174"/>
      <c r="P14" s="174"/>
      <c r="Q14" s="174"/>
      <c r="R14" s="174"/>
      <c r="S14" s="149" t="s">
        <v>54</v>
      </c>
      <c r="T14" s="150"/>
      <c r="U14" s="183"/>
      <c r="V14" s="149" t="s">
        <v>3</v>
      </c>
      <c r="W14" s="150"/>
      <c r="X14" s="150"/>
      <c r="Y14" s="150"/>
      <c r="Z14" s="150"/>
      <c r="AA14" s="196" t="s">
        <v>55</v>
      </c>
      <c r="AB14" s="197"/>
      <c r="AC14" s="198"/>
      <c r="AD14" s="205" t="s">
        <v>34</v>
      </c>
      <c r="AE14" s="150"/>
      <c r="AF14" s="150"/>
      <c r="AG14" s="150"/>
      <c r="AH14" s="183"/>
      <c r="AI14" s="29"/>
      <c r="AJ14" s="29"/>
    </row>
    <row r="15" spans="1:36" ht="12.75">
      <c r="A15" s="162"/>
      <c r="B15" s="157"/>
      <c r="C15" s="166"/>
      <c r="D15" s="166"/>
      <c r="E15" s="160"/>
      <c r="F15" s="169"/>
      <c r="G15" s="165"/>
      <c r="H15" s="166"/>
      <c r="I15" s="190"/>
      <c r="J15" s="191"/>
      <c r="K15" s="194"/>
      <c r="L15" s="169"/>
      <c r="M15" s="169"/>
      <c r="N15" s="174"/>
      <c r="O15" s="174"/>
      <c r="P15" s="174"/>
      <c r="Q15" s="174"/>
      <c r="R15" s="174"/>
      <c r="S15" s="151"/>
      <c r="T15" s="152"/>
      <c r="U15" s="184"/>
      <c r="V15" s="151"/>
      <c r="W15" s="152"/>
      <c r="X15" s="152"/>
      <c r="Y15" s="152"/>
      <c r="Z15" s="152"/>
      <c r="AA15" s="199"/>
      <c r="AB15" s="200"/>
      <c r="AC15" s="201"/>
      <c r="AD15" s="185"/>
      <c r="AE15" s="186"/>
      <c r="AF15" s="186"/>
      <c r="AG15" s="186"/>
      <c r="AH15" s="187"/>
      <c r="AI15" s="30"/>
      <c r="AJ15" s="30"/>
    </row>
    <row r="16" spans="1:36" ht="28.5" customHeight="1">
      <c r="A16" s="162"/>
      <c r="B16" s="157"/>
      <c r="C16" s="166"/>
      <c r="D16" s="166"/>
      <c r="E16" s="160"/>
      <c r="F16" s="169"/>
      <c r="G16" s="165"/>
      <c r="H16" s="166"/>
      <c r="I16" s="192"/>
      <c r="J16" s="193"/>
      <c r="K16" s="194"/>
      <c r="L16" s="169"/>
      <c r="M16" s="169"/>
      <c r="N16" s="153" t="s">
        <v>6</v>
      </c>
      <c r="O16" s="153"/>
      <c r="P16" s="153"/>
      <c r="Q16" s="153" t="s">
        <v>5</v>
      </c>
      <c r="R16" s="153"/>
      <c r="S16" s="185"/>
      <c r="T16" s="186"/>
      <c r="U16" s="187"/>
      <c r="V16" s="180" t="s">
        <v>4</v>
      </c>
      <c r="W16" s="181"/>
      <c r="X16" s="182"/>
      <c r="Y16" s="153" t="s">
        <v>41</v>
      </c>
      <c r="Z16" s="153"/>
      <c r="AA16" s="202"/>
      <c r="AB16" s="203"/>
      <c r="AC16" s="204"/>
      <c r="AD16" s="180" t="s">
        <v>6</v>
      </c>
      <c r="AE16" s="181"/>
      <c r="AF16" s="182"/>
      <c r="AG16" s="180" t="s">
        <v>5</v>
      </c>
      <c r="AH16" s="182"/>
      <c r="AI16" s="30"/>
      <c r="AJ16" s="30"/>
    </row>
    <row r="17" spans="1:36" ht="42.75" customHeight="1">
      <c r="A17" s="162"/>
      <c r="B17" s="158"/>
      <c r="C17" s="166"/>
      <c r="D17" s="166"/>
      <c r="E17" s="161"/>
      <c r="F17" s="169"/>
      <c r="G17" s="165"/>
      <c r="H17" s="166"/>
      <c r="I17" s="76" t="s">
        <v>52</v>
      </c>
      <c r="J17" s="76" t="s">
        <v>53</v>
      </c>
      <c r="K17" s="194"/>
      <c r="L17" s="169"/>
      <c r="M17" s="169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7" t="s">
        <v>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68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4" t="s">
        <v>9</v>
      </c>
      <c r="B21" s="155"/>
      <c r="C21" s="155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7" t="s">
        <v>57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68"/>
      <c r="AI22" s="3"/>
      <c r="AJ22" s="3"/>
      <c r="AK22" s="3"/>
    </row>
    <row r="23" spans="1:37" ht="99" customHeight="1">
      <c r="A23" s="61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0</v>
      </c>
      <c r="U23" s="82">
        <v>0</v>
      </c>
      <c r="V23" s="61">
        <v>0</v>
      </c>
      <c r="W23" s="61">
        <v>0</v>
      </c>
      <c r="X23" s="61">
        <f>SUM(X22)</f>
        <v>0</v>
      </c>
      <c r="Y23" s="61">
        <f>SUM(Y22)</f>
        <v>0</v>
      </c>
      <c r="Z23" s="82">
        <v>0</v>
      </c>
      <c r="AA23" s="45">
        <v>0</v>
      </c>
      <c r="AB23" s="82">
        <v>0</v>
      </c>
      <c r="AC23" s="82">
        <v>0</v>
      </c>
      <c r="AD23" s="61">
        <f>N23+S23-V23-AA23</f>
        <v>7511000</v>
      </c>
      <c r="AE23" s="61">
        <f>O23+T23-W23-Z23-AF23-AB23</f>
        <v>409710.07</v>
      </c>
      <c r="AF23" s="61">
        <f>SUM(AF22)</f>
        <v>0</v>
      </c>
      <c r="AG23" s="61">
        <v>3755000</v>
      </c>
      <c r="AH23" s="61">
        <v>409710.07</v>
      </c>
      <c r="AI23" s="3"/>
      <c r="AJ23" s="3"/>
      <c r="AK23" s="3"/>
    </row>
    <row r="24" spans="1:37" ht="103.5" customHeight="1">
      <c r="A24" s="126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0</v>
      </c>
      <c r="U24" s="82">
        <v>0</v>
      </c>
      <c r="V24" s="61">
        <v>0</v>
      </c>
      <c r="W24" s="61">
        <v>0</v>
      </c>
      <c r="X24" s="61">
        <f>SUM(X23)</f>
        <v>0</v>
      </c>
      <c r="Y24" s="61">
        <f>SUM(Y23)</f>
        <v>0</v>
      </c>
      <c r="Z24" s="82">
        <v>0</v>
      </c>
      <c r="AA24" s="81">
        <v>0</v>
      </c>
      <c r="AB24" s="82">
        <v>0</v>
      </c>
      <c r="AC24" s="82">
        <v>0</v>
      </c>
      <c r="AD24" s="61">
        <f>N24+S24-V24-Y24-AA24</f>
        <v>4072000</v>
      </c>
      <c r="AE24" s="61">
        <f>O24+T24-W24-Z24-AF24-AB24</f>
        <v>222119.24</v>
      </c>
      <c r="AF24" s="61">
        <f>SUM(AF23)</f>
        <v>0</v>
      </c>
      <c r="AG24" s="61">
        <v>2036000</v>
      </c>
      <c r="AH24" s="61">
        <v>222119.24</v>
      </c>
      <c r="AI24" s="3"/>
      <c r="AJ24" s="3"/>
      <c r="AK24" s="3"/>
    </row>
    <row r="25" spans="1:37" ht="102" customHeight="1">
      <c r="A25" s="109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0</v>
      </c>
      <c r="U25" s="108">
        <v>0</v>
      </c>
      <c r="V25" s="109">
        <v>0</v>
      </c>
      <c r="W25" s="109">
        <v>0</v>
      </c>
      <c r="X25" s="109">
        <v>0</v>
      </c>
      <c r="Y25" s="109">
        <v>0</v>
      </c>
      <c r="Z25" s="108">
        <v>0</v>
      </c>
      <c r="AA25" s="105">
        <v>0</v>
      </c>
      <c r="AB25" s="108">
        <v>0</v>
      </c>
      <c r="AC25" s="108">
        <v>0</v>
      </c>
      <c r="AD25" s="61">
        <f>N25+S25-V25-AA25</f>
        <v>11160000</v>
      </c>
      <c r="AE25" s="61">
        <f>O25+T25-W25-AF25-AB25</f>
        <v>609764.06</v>
      </c>
      <c r="AF25" s="109">
        <f>SUM(AF24)</f>
        <v>0</v>
      </c>
      <c r="AG25" s="109">
        <v>4464000</v>
      </c>
      <c r="AH25" s="109">
        <v>609764.06</v>
      </c>
      <c r="AI25" s="3"/>
      <c r="AJ25" s="3"/>
      <c r="AK25" s="3"/>
    </row>
    <row r="26" spans="1:37" ht="102" customHeight="1">
      <c r="A26" s="109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0</v>
      </c>
      <c r="U26" s="108">
        <v>0</v>
      </c>
      <c r="V26" s="109">
        <v>0</v>
      </c>
      <c r="W26" s="109">
        <v>0</v>
      </c>
      <c r="X26" s="109">
        <v>0</v>
      </c>
      <c r="Y26" s="109">
        <v>0</v>
      </c>
      <c r="Z26" s="108">
        <v>0</v>
      </c>
      <c r="AA26" s="105">
        <v>0</v>
      </c>
      <c r="AB26" s="108">
        <v>0</v>
      </c>
      <c r="AC26" s="108">
        <v>0</v>
      </c>
      <c r="AD26" s="61">
        <f>N26+S26-V26-AA26</f>
        <v>3297000</v>
      </c>
      <c r="AE26" s="61">
        <f>O26+T26-W26-AF26-AB26</f>
        <v>180213.9</v>
      </c>
      <c r="AF26" s="109">
        <f>SUM(AF25)</f>
        <v>0</v>
      </c>
      <c r="AG26" s="109">
        <v>1240000</v>
      </c>
      <c r="AH26" s="109">
        <v>180213.9</v>
      </c>
      <c r="AI26" s="3"/>
      <c r="AJ26" s="3"/>
      <c r="AK26" s="3"/>
    </row>
    <row r="27" spans="1:37" ht="102" customHeight="1">
      <c r="A27" s="109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0</v>
      </c>
      <c r="U27" s="108">
        <v>0</v>
      </c>
      <c r="V27" s="109">
        <v>0</v>
      </c>
      <c r="W27" s="109">
        <v>0</v>
      </c>
      <c r="X27" s="109">
        <v>0</v>
      </c>
      <c r="Y27" s="109">
        <v>0</v>
      </c>
      <c r="Z27" s="108">
        <v>0</v>
      </c>
      <c r="AA27" s="105">
        <v>0</v>
      </c>
      <c r="AB27" s="108">
        <v>0</v>
      </c>
      <c r="AC27" s="108">
        <v>0</v>
      </c>
      <c r="AD27" s="109">
        <f>N27+S27-V27-AA27</f>
        <v>1776000</v>
      </c>
      <c r="AE27" s="61">
        <f>O27+T27-W27-Z27-AF27-AB27</f>
        <v>97144.77</v>
      </c>
      <c r="AF27" s="109">
        <f>SUM(AF26)</f>
        <v>0</v>
      </c>
      <c r="AG27" s="109">
        <v>592000</v>
      </c>
      <c r="AH27" s="109">
        <v>97144.77</v>
      </c>
      <c r="AI27" s="3"/>
      <c r="AJ27" s="3"/>
      <c r="AK27" s="3"/>
    </row>
    <row r="28" spans="1:37" ht="102" customHeight="1">
      <c r="A28" s="109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0</v>
      </c>
      <c r="U28" s="108">
        <v>0</v>
      </c>
      <c r="V28" s="109">
        <v>0</v>
      </c>
      <c r="W28" s="109">
        <v>0</v>
      </c>
      <c r="X28" s="109">
        <v>0</v>
      </c>
      <c r="Y28" s="109">
        <v>0</v>
      </c>
      <c r="Z28" s="108">
        <v>0</v>
      </c>
      <c r="AA28" s="105">
        <v>0</v>
      </c>
      <c r="AB28" s="108">
        <v>0</v>
      </c>
      <c r="AC28" s="108">
        <v>0</v>
      </c>
      <c r="AD28" s="61">
        <f>N28+S28-V28-Y28-AA28</f>
        <v>7807000</v>
      </c>
      <c r="AE28" s="61">
        <f>O28+T28-W28-Z28-AF28-AB28</f>
        <v>44281.93</v>
      </c>
      <c r="AF28" s="109">
        <v>0</v>
      </c>
      <c r="AG28" s="109">
        <v>650000</v>
      </c>
      <c r="AH28" s="109">
        <v>44281.93</v>
      </c>
      <c r="AI28" s="3"/>
      <c r="AJ28" s="3"/>
      <c r="AK28" s="3"/>
    </row>
    <row r="29" spans="1:37" ht="102" customHeight="1">
      <c r="A29" s="109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/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4" ht="12.75">
      <c r="A30" s="179" t="s">
        <v>10</v>
      </c>
      <c r="B30" s="177"/>
      <c r="C30" s="177"/>
      <c r="D30" s="177"/>
      <c r="E30" s="177"/>
      <c r="F30" s="177"/>
      <c r="G30" s="177"/>
      <c r="H30" s="177"/>
      <c r="I30" s="177"/>
      <c r="J30" s="178"/>
      <c r="K30" s="62">
        <f>SUM(K23:K29)</f>
        <v>46813368</v>
      </c>
      <c r="L30" s="62"/>
      <c r="M30" s="62"/>
      <c r="N30" s="62">
        <f aca="true" t="shared" si="2" ref="N30:T30">SUM(N23:N29)</f>
        <v>38380368</v>
      </c>
      <c r="O30" s="62">
        <f t="shared" si="2"/>
        <v>1563233.97</v>
      </c>
      <c r="P30" s="62">
        <f t="shared" si="2"/>
        <v>0</v>
      </c>
      <c r="Q30" s="62">
        <f t="shared" si="2"/>
        <v>12737000</v>
      </c>
      <c r="R30" s="62">
        <f t="shared" si="2"/>
        <v>1563233.97</v>
      </c>
      <c r="S30" s="62">
        <f t="shared" si="2"/>
        <v>0</v>
      </c>
      <c r="T30" s="62">
        <f t="shared" si="2"/>
        <v>2645.56</v>
      </c>
      <c r="U30" s="62">
        <f>SUM(U23:U27)</f>
        <v>0</v>
      </c>
      <c r="V30" s="62">
        <f aca="true" t="shared" si="3" ref="V30:AE30">SUM(V23:V29)</f>
        <v>0</v>
      </c>
      <c r="W30" s="62">
        <f t="shared" si="3"/>
        <v>2645.56</v>
      </c>
      <c r="X30" s="62">
        <f t="shared" si="3"/>
        <v>0</v>
      </c>
      <c r="Y30" s="62">
        <f t="shared" si="3"/>
        <v>0</v>
      </c>
      <c r="Z30" s="62">
        <f t="shared" si="3"/>
        <v>0</v>
      </c>
      <c r="AA30" s="62">
        <f t="shared" si="3"/>
        <v>0</v>
      </c>
      <c r="AB30" s="62">
        <f t="shared" si="3"/>
        <v>0</v>
      </c>
      <c r="AC30" s="62">
        <f t="shared" si="3"/>
        <v>0</v>
      </c>
      <c r="AD30" s="62">
        <f t="shared" si="3"/>
        <v>38380368</v>
      </c>
      <c r="AE30" s="62">
        <f t="shared" si="3"/>
        <v>1563233.97</v>
      </c>
      <c r="AF30" s="62">
        <f>SUM(AF23:AF27)</f>
        <v>0</v>
      </c>
      <c r="AG30" s="62">
        <f>SUM(AG23:AG29)</f>
        <v>12737000</v>
      </c>
      <c r="AH30" s="62">
        <f>SUM(AH23:AH29)</f>
        <v>1563233.97</v>
      </c>
    </row>
    <row r="31" spans="1:34" ht="15" customHeight="1">
      <c r="A31" s="176" t="s">
        <v>58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</row>
    <row r="32" spans="1:34" ht="12.75">
      <c r="A32" s="61"/>
      <c r="B32" s="61"/>
      <c r="C32" s="45"/>
      <c r="D32" s="45"/>
      <c r="E32" s="45"/>
      <c r="F32" s="58"/>
      <c r="G32" s="58"/>
      <c r="H32" s="45"/>
      <c r="I32" s="45"/>
      <c r="J32" s="58"/>
      <c r="K32" s="58"/>
      <c r="L32" s="58"/>
      <c r="M32" s="58"/>
      <c r="N32" s="58"/>
      <c r="O32" s="45"/>
      <c r="P32" s="45"/>
      <c r="Q32" s="45"/>
      <c r="R32" s="45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46"/>
      <c r="AE32" s="46"/>
      <c r="AF32" s="46"/>
      <c r="AG32" s="57"/>
      <c r="AH32" s="57"/>
    </row>
    <row r="33" spans="1:34" ht="12.75">
      <c r="A33" s="179" t="s">
        <v>11</v>
      </c>
      <c r="B33" s="177"/>
      <c r="C33" s="177"/>
      <c r="D33" s="177"/>
      <c r="E33" s="177"/>
      <c r="F33" s="177"/>
      <c r="G33" s="177"/>
      <c r="H33" s="177"/>
      <c r="I33" s="177"/>
      <c r="J33" s="178"/>
      <c r="K33" s="47"/>
      <c r="L33" s="47"/>
      <c r="M33" s="47"/>
      <c r="N33" s="59">
        <v>0</v>
      </c>
      <c r="O33" s="47">
        <f aca="true" t="shared" si="4" ref="O33:AH33">SUM(O32:O32)</f>
        <v>0</v>
      </c>
      <c r="P33" s="47">
        <f t="shared" si="4"/>
        <v>0</v>
      </c>
      <c r="Q33" s="47">
        <f t="shared" si="4"/>
        <v>0</v>
      </c>
      <c r="R33" s="47">
        <f t="shared" si="4"/>
        <v>0</v>
      </c>
      <c r="S33" s="47">
        <f t="shared" si="4"/>
        <v>0</v>
      </c>
      <c r="T33" s="47">
        <f t="shared" si="4"/>
        <v>0</v>
      </c>
      <c r="U33" s="47">
        <f t="shared" si="4"/>
        <v>0</v>
      </c>
      <c r="V33" s="47">
        <f t="shared" si="4"/>
        <v>0</v>
      </c>
      <c r="W33" s="47">
        <f t="shared" si="4"/>
        <v>0</v>
      </c>
      <c r="X33" s="47">
        <f t="shared" si="4"/>
        <v>0</v>
      </c>
      <c r="Y33" s="47">
        <f t="shared" si="4"/>
        <v>0</v>
      </c>
      <c r="Z33" s="47">
        <f t="shared" si="4"/>
        <v>0</v>
      </c>
      <c r="AA33" s="47">
        <f>SUM(AA32)</f>
        <v>0</v>
      </c>
      <c r="AB33" s="47">
        <f>SUM(AB32)</f>
        <v>0</v>
      </c>
      <c r="AC33" s="47">
        <f>SUM(AC32)</f>
        <v>0</v>
      </c>
      <c r="AD33" s="47">
        <f t="shared" si="4"/>
        <v>0</v>
      </c>
      <c r="AE33" s="47">
        <f t="shared" si="4"/>
        <v>0</v>
      </c>
      <c r="AF33" s="47">
        <f t="shared" si="4"/>
        <v>0</v>
      </c>
      <c r="AG33" s="47">
        <f t="shared" si="4"/>
        <v>0</v>
      </c>
      <c r="AH33" s="47">
        <f t="shared" si="4"/>
        <v>0</v>
      </c>
    </row>
    <row r="34" spans="1:34" ht="12.75">
      <c r="A34" s="176" t="s">
        <v>59</v>
      </c>
      <c r="B34" s="177"/>
      <c r="C34" s="177"/>
      <c r="D34" s="177"/>
      <c r="E34" s="177"/>
      <c r="F34" s="177"/>
      <c r="G34" s="177"/>
      <c r="H34" s="177"/>
      <c r="I34" s="177"/>
      <c r="J34" s="1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61"/>
      <c r="AB34" s="61"/>
      <c r="AC34" s="61"/>
      <c r="AD34" s="61"/>
      <c r="AE34" s="79"/>
      <c r="AF34" s="79"/>
      <c r="AG34" s="79"/>
      <c r="AH34" s="79"/>
    </row>
    <row r="35" spans="1:34" ht="12.75">
      <c r="A35" s="61"/>
      <c r="B35" s="61"/>
      <c r="C35" s="45"/>
      <c r="D35" s="45"/>
      <c r="E35" s="45"/>
      <c r="F35" s="45"/>
      <c r="G35" s="58"/>
      <c r="H35" s="58"/>
      <c r="I35" s="58"/>
      <c r="J35" s="58"/>
      <c r="K35" s="57"/>
      <c r="L35" s="57"/>
      <c r="M35" s="57"/>
      <c r="N35" s="57"/>
      <c r="O35" s="57"/>
      <c r="P35" s="57"/>
      <c r="Q35" s="57"/>
      <c r="R35" s="57"/>
      <c r="S35" s="5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6"/>
      <c r="AE35" s="46"/>
      <c r="AF35" s="46"/>
      <c r="AG35" s="60"/>
      <c r="AH35" s="60"/>
    </row>
    <row r="36" spans="1:34" ht="12.75">
      <c r="A36" s="176" t="s">
        <v>12</v>
      </c>
      <c r="B36" s="177"/>
      <c r="C36" s="177"/>
      <c r="D36" s="177"/>
      <c r="E36" s="177"/>
      <c r="F36" s="177"/>
      <c r="G36" s="177"/>
      <c r="H36" s="177"/>
      <c r="I36" s="177"/>
      <c r="J36" s="178"/>
      <c r="K36" s="61"/>
      <c r="L36" s="61"/>
      <c r="M36" s="61"/>
      <c r="N36" s="61">
        <f aca="true" t="shared" si="5" ref="N36:AH36">SUM(N35)</f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47">
        <f>SUM(AA35)</f>
        <v>0</v>
      </c>
      <c r="AB36" s="47">
        <f>SUM(AB35)</f>
        <v>0</v>
      </c>
      <c r="AC36" s="47">
        <f>SUM(AC35)</f>
        <v>0</v>
      </c>
      <c r="AD36" s="61">
        <f t="shared" si="5"/>
        <v>0</v>
      </c>
      <c r="AE36" s="61">
        <f t="shared" si="5"/>
        <v>0</v>
      </c>
      <c r="AF36" s="61">
        <f t="shared" si="5"/>
        <v>0</v>
      </c>
      <c r="AG36" s="61">
        <f t="shared" si="5"/>
        <v>0</v>
      </c>
      <c r="AH36" s="61">
        <f t="shared" si="5"/>
        <v>0</v>
      </c>
    </row>
    <row r="37" spans="1:34" ht="12.75">
      <c r="A37" s="176" t="s">
        <v>13</v>
      </c>
      <c r="B37" s="177"/>
      <c r="C37" s="177"/>
      <c r="D37" s="177"/>
      <c r="E37" s="177"/>
      <c r="F37" s="177"/>
      <c r="G37" s="178"/>
      <c r="H37" s="80"/>
      <c r="I37" s="80"/>
      <c r="J37" s="80"/>
      <c r="K37" s="62">
        <f>K30</f>
        <v>46813368</v>
      </c>
      <c r="L37" s="80"/>
      <c r="M37" s="80"/>
      <c r="N37" s="62">
        <f>SUM(N36,N33,N30,N21)</f>
        <v>38380368</v>
      </c>
      <c r="O37" s="60">
        <f>SUM(O30)</f>
        <v>1563233.97</v>
      </c>
      <c r="P37" s="57">
        <v>0</v>
      </c>
      <c r="Q37" s="62">
        <f>SUM(Q36,Q33,Q30,Q21)</f>
        <v>12737000</v>
      </c>
      <c r="R37" s="60">
        <f>SUM(R30)</f>
        <v>1563233.97</v>
      </c>
      <c r="S37" s="62">
        <f aca="true" t="shared" si="6" ref="S37:X37">SUM(S36,S33,S30,S21)</f>
        <v>0</v>
      </c>
      <c r="T37" s="62">
        <f t="shared" si="6"/>
        <v>2645.56</v>
      </c>
      <c r="U37" s="62">
        <f t="shared" si="6"/>
        <v>0</v>
      </c>
      <c r="V37" s="62">
        <f t="shared" si="6"/>
        <v>0</v>
      </c>
      <c r="W37" s="62">
        <f t="shared" si="6"/>
        <v>2645.56</v>
      </c>
      <c r="X37" s="62">
        <f t="shared" si="6"/>
        <v>0</v>
      </c>
      <c r="Y37" s="62">
        <f aca="true" t="shared" si="7" ref="Y37:AH37">SUM(Y36,Y33,Y30,Y21)</f>
        <v>0</v>
      </c>
      <c r="Z37" s="62">
        <f t="shared" si="7"/>
        <v>0</v>
      </c>
      <c r="AA37" s="62">
        <f t="shared" si="7"/>
        <v>0</v>
      </c>
      <c r="AB37" s="62">
        <f t="shared" si="7"/>
        <v>0</v>
      </c>
      <c r="AC37" s="62">
        <f t="shared" si="7"/>
        <v>0</v>
      </c>
      <c r="AD37" s="62">
        <f t="shared" si="7"/>
        <v>38380368</v>
      </c>
      <c r="AE37" s="62">
        <f t="shared" si="7"/>
        <v>1563233.97</v>
      </c>
      <c r="AF37" s="62">
        <f t="shared" si="7"/>
        <v>0</v>
      </c>
      <c r="AG37" s="62">
        <f t="shared" si="7"/>
        <v>12737000</v>
      </c>
      <c r="AH37" s="62">
        <f t="shared" si="7"/>
        <v>1563233.97</v>
      </c>
    </row>
    <row r="38" spans="1:34" ht="12.75">
      <c r="A38" s="128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2.75" customHeight="1">
      <c r="A39" s="128"/>
      <c r="B39" s="128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30"/>
      <c r="O39" s="130"/>
      <c r="P39" s="131"/>
      <c r="Q39" s="131"/>
      <c r="R39" s="131"/>
      <c r="S39" s="128"/>
      <c r="T39" s="128"/>
      <c r="U39" s="128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</row>
    <row r="40" spans="1:34" ht="12.75" customHeight="1">
      <c r="A40" s="128"/>
      <c r="B40" s="12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  <row r="41" spans="1:34" ht="15">
      <c r="A41" s="128"/>
      <c r="B41" s="128"/>
      <c r="C41" s="134"/>
      <c r="D41" s="135"/>
      <c r="E41" s="136"/>
      <c r="F41" s="137"/>
      <c r="G41" s="137"/>
      <c r="H41" s="144"/>
      <c r="I41" s="137"/>
      <c r="J41" s="137"/>
      <c r="K41" s="137"/>
      <c r="L41" s="137"/>
      <c r="M41" s="139"/>
      <c r="N41" s="139"/>
      <c r="O41" s="138"/>
      <c r="P41" s="144"/>
      <c r="Q41" s="145"/>
      <c r="R41" s="140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2.75">
      <c r="A42" s="128"/>
      <c r="B42" s="128"/>
      <c r="C42" s="128"/>
      <c r="D42" s="141"/>
      <c r="E42" s="141"/>
      <c r="F42" s="141"/>
      <c r="G42" s="141"/>
      <c r="H42" s="141"/>
      <c r="I42" s="141"/>
      <c r="J42" s="141"/>
      <c r="K42" s="141"/>
      <c r="L42" s="141"/>
      <c r="M42" s="128"/>
      <c r="N42" s="128"/>
      <c r="O42" s="141"/>
      <c r="P42" s="141"/>
      <c r="Q42" s="141"/>
      <c r="R42" s="141"/>
      <c r="S42" s="141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1.00390625" style="0" customWidth="1"/>
    <col min="18" max="18" width="10.875" style="0" customWidth="1"/>
    <col min="19" max="19" width="13.00390625" style="0" customWidth="1"/>
    <col min="20" max="20" width="9.25390625" style="0" customWidth="1"/>
    <col min="21" max="21" width="9.875" style="0" customWidth="1"/>
    <col min="22" max="22" width="11.875" style="0" customWidth="1"/>
    <col min="23" max="23" width="10.00390625" style="0" customWidth="1"/>
    <col min="24" max="24" width="10.375" style="0" customWidth="1"/>
    <col min="25" max="25" width="12.25390625" style="0" customWidth="1"/>
    <col min="26" max="26" width="11.2539062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5.25390625" style="0" customWidth="1"/>
    <col min="32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5" t="s">
        <v>61</v>
      </c>
      <c r="AB2" s="195"/>
      <c r="AC2" s="195"/>
      <c r="AD2" s="195"/>
      <c r="AE2" s="195"/>
      <c r="AF2" s="195"/>
      <c r="AG2" s="195"/>
    </row>
    <row r="3" spans="3:39" ht="20.25" customHeight="1">
      <c r="C3" s="51"/>
      <c r="D3" s="51"/>
      <c r="E3" s="51"/>
      <c r="F3" s="51"/>
      <c r="G3" s="206" t="s">
        <v>83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53"/>
      <c r="S3" s="51"/>
      <c r="T3" s="51"/>
      <c r="U3" s="51"/>
      <c r="AC3" s="163" t="s">
        <v>108</v>
      </c>
      <c r="AD3" s="163"/>
      <c r="AE3" s="163"/>
      <c r="AF3" s="163"/>
      <c r="AG3" s="163"/>
      <c r="AH3" s="163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9"/>
      <c r="K4" s="209"/>
      <c r="L4" s="209"/>
      <c r="M4" s="209"/>
      <c r="N4" s="209"/>
      <c r="O4" s="209"/>
      <c r="P4" s="209"/>
      <c r="Q4" s="209"/>
      <c r="R4" s="209"/>
      <c r="S4" s="51"/>
      <c r="T4" s="51"/>
      <c r="U4" s="51"/>
      <c r="AC4" s="163"/>
      <c r="AD4" s="163"/>
      <c r="AE4" s="163"/>
      <c r="AF4" s="163"/>
      <c r="AG4" s="163"/>
      <c r="AH4" s="163"/>
    </row>
    <row r="5" spans="3:34" ht="15.75">
      <c r="C5" s="52"/>
      <c r="D5" s="51"/>
      <c r="E5" s="51"/>
      <c r="F5" s="51"/>
      <c r="G5" s="51"/>
      <c r="H5" s="51"/>
      <c r="I5" s="54"/>
      <c r="J5" s="207" t="s">
        <v>117</v>
      </c>
      <c r="K5" s="207"/>
      <c r="L5" s="207"/>
      <c r="M5" s="207"/>
      <c r="N5" s="207"/>
      <c r="O5" s="51"/>
      <c r="P5" s="51"/>
      <c r="Q5" s="51"/>
      <c r="R5" s="51"/>
      <c r="S5" s="51"/>
      <c r="T5" s="51"/>
      <c r="U5" s="51"/>
      <c r="AC5" s="163"/>
      <c r="AD5" s="163"/>
      <c r="AE5" s="163"/>
      <c r="AF5" s="163"/>
      <c r="AG5" s="163"/>
      <c r="AH5" s="163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3"/>
      <c r="AD6" s="163"/>
      <c r="AE6" s="163"/>
      <c r="AF6" s="163"/>
      <c r="AG6" s="163"/>
      <c r="AH6" s="163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3"/>
      <c r="AD7" s="163"/>
      <c r="AE7" s="163"/>
      <c r="AF7" s="163"/>
      <c r="AG7" s="163"/>
      <c r="AH7" s="163"/>
    </row>
    <row r="8" spans="3:34" ht="15.75">
      <c r="C8" s="210" t="s">
        <v>118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AC8" s="163"/>
      <c r="AD8" s="163"/>
      <c r="AE8" s="163"/>
      <c r="AF8" s="163"/>
      <c r="AG8" s="163"/>
      <c r="AH8" s="163"/>
    </row>
    <row r="9" spans="3:21" ht="13.5" customHeight="1">
      <c r="C9" s="170" t="s">
        <v>35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3:21" s="1" customFormat="1" ht="12.75" customHeight="1">
      <c r="C10" s="170" t="s">
        <v>119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56"/>
      <c r="P10" s="56"/>
      <c r="Q10" s="56"/>
      <c r="R10" s="56"/>
      <c r="S10" s="48"/>
      <c r="T10" s="48"/>
      <c r="U10" s="48"/>
    </row>
    <row r="11" spans="3:21" ht="15.75">
      <c r="C11" s="171" t="s">
        <v>120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3:21" ht="15.75">
      <c r="C12" s="48" t="s">
        <v>125</v>
      </c>
      <c r="D12" s="48"/>
      <c r="E12" s="48"/>
      <c r="F12" s="48"/>
      <c r="G12" s="48"/>
      <c r="H12" s="48"/>
      <c r="I12" s="143" t="s">
        <v>126</v>
      </c>
      <c r="J12" s="48"/>
      <c r="K12" s="172"/>
      <c r="L12" s="172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56" t="s">
        <v>47</v>
      </c>
      <c r="B14" s="156" t="s">
        <v>48</v>
      </c>
      <c r="C14" s="159" t="s">
        <v>1</v>
      </c>
      <c r="D14" s="159" t="s">
        <v>60</v>
      </c>
      <c r="E14" s="159" t="s">
        <v>49</v>
      </c>
      <c r="F14" s="159" t="s">
        <v>50</v>
      </c>
      <c r="G14" s="159" t="s">
        <v>51</v>
      </c>
      <c r="H14" s="159" t="s">
        <v>37</v>
      </c>
      <c r="I14" s="188" t="s">
        <v>2</v>
      </c>
      <c r="J14" s="237"/>
      <c r="K14" s="159" t="s">
        <v>44</v>
      </c>
      <c r="L14" s="159" t="s">
        <v>38</v>
      </c>
      <c r="M14" s="159" t="s">
        <v>39</v>
      </c>
      <c r="N14" s="213" t="s">
        <v>40</v>
      </c>
      <c r="O14" s="214"/>
      <c r="P14" s="214"/>
      <c r="Q14" s="214"/>
      <c r="R14" s="215"/>
      <c r="S14" s="149" t="s">
        <v>54</v>
      </c>
      <c r="T14" s="227"/>
      <c r="U14" s="228"/>
      <c r="V14" s="149" t="s">
        <v>3</v>
      </c>
      <c r="W14" s="227"/>
      <c r="X14" s="227"/>
      <c r="Y14" s="227"/>
      <c r="Z14" s="228"/>
      <c r="AA14" s="196" t="s">
        <v>55</v>
      </c>
      <c r="AB14" s="219"/>
      <c r="AC14" s="220"/>
      <c r="AD14" s="205" t="s">
        <v>34</v>
      </c>
      <c r="AE14" s="242"/>
      <c r="AF14" s="242"/>
      <c r="AG14" s="242"/>
      <c r="AH14" s="243"/>
      <c r="AI14" s="29"/>
      <c r="AJ14" s="29"/>
    </row>
    <row r="15" spans="1:36" ht="12.75">
      <c r="A15" s="157"/>
      <c r="B15" s="157"/>
      <c r="C15" s="211"/>
      <c r="D15" s="211"/>
      <c r="E15" s="211"/>
      <c r="F15" s="211"/>
      <c r="G15" s="211"/>
      <c r="H15" s="211"/>
      <c r="I15" s="238"/>
      <c r="J15" s="239"/>
      <c r="K15" s="211"/>
      <c r="L15" s="211"/>
      <c r="M15" s="211"/>
      <c r="N15" s="216"/>
      <c r="O15" s="217"/>
      <c r="P15" s="217"/>
      <c r="Q15" s="217"/>
      <c r="R15" s="218"/>
      <c r="S15" s="229"/>
      <c r="T15" s="230"/>
      <c r="U15" s="231"/>
      <c r="V15" s="232"/>
      <c r="W15" s="233"/>
      <c r="X15" s="233"/>
      <c r="Y15" s="233"/>
      <c r="Z15" s="234"/>
      <c r="AA15" s="221"/>
      <c r="AB15" s="222"/>
      <c r="AC15" s="223"/>
      <c r="AD15" s="244"/>
      <c r="AE15" s="245"/>
      <c r="AF15" s="245"/>
      <c r="AG15" s="245"/>
      <c r="AH15" s="246"/>
      <c r="AI15" s="30"/>
      <c r="AJ15" s="30"/>
    </row>
    <row r="16" spans="1:36" ht="28.5" customHeight="1">
      <c r="A16" s="157"/>
      <c r="B16" s="157"/>
      <c r="C16" s="211"/>
      <c r="D16" s="211"/>
      <c r="E16" s="211"/>
      <c r="F16" s="211"/>
      <c r="G16" s="211"/>
      <c r="H16" s="211"/>
      <c r="I16" s="240"/>
      <c r="J16" s="241"/>
      <c r="K16" s="211"/>
      <c r="L16" s="211"/>
      <c r="M16" s="211"/>
      <c r="N16" s="180" t="s">
        <v>6</v>
      </c>
      <c r="O16" s="181"/>
      <c r="P16" s="182"/>
      <c r="Q16" s="180" t="s">
        <v>5</v>
      </c>
      <c r="R16" s="182"/>
      <c r="S16" s="232"/>
      <c r="T16" s="233"/>
      <c r="U16" s="234"/>
      <c r="V16" s="180" t="s">
        <v>4</v>
      </c>
      <c r="W16" s="181"/>
      <c r="X16" s="182"/>
      <c r="Y16" s="180" t="s">
        <v>41</v>
      </c>
      <c r="Z16" s="182"/>
      <c r="AA16" s="224"/>
      <c r="AB16" s="225"/>
      <c r="AC16" s="226"/>
      <c r="AD16" s="180" t="s">
        <v>6</v>
      </c>
      <c r="AE16" s="181"/>
      <c r="AF16" s="182"/>
      <c r="AG16" s="180" t="s">
        <v>5</v>
      </c>
      <c r="AH16" s="182"/>
      <c r="AI16" s="30"/>
      <c r="AJ16" s="30"/>
    </row>
    <row r="17" spans="1:36" ht="42.75" customHeight="1">
      <c r="A17" s="158"/>
      <c r="B17" s="158"/>
      <c r="C17" s="212"/>
      <c r="D17" s="212"/>
      <c r="E17" s="212"/>
      <c r="F17" s="212"/>
      <c r="G17" s="212"/>
      <c r="H17" s="212"/>
      <c r="I17" s="76" t="s">
        <v>52</v>
      </c>
      <c r="J17" s="76" t="s">
        <v>53</v>
      </c>
      <c r="K17" s="212"/>
      <c r="L17" s="212"/>
      <c r="M17" s="212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7" t="s">
        <v>56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50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4" t="s">
        <v>9</v>
      </c>
      <c r="B21" s="251"/>
      <c r="C21" s="252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7" t="s">
        <v>57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50"/>
      <c r="AI22" s="3"/>
      <c r="AJ22" s="3"/>
      <c r="AK22" s="3"/>
    </row>
    <row r="23" spans="1:37" ht="99" customHeight="1">
      <c r="A23" s="61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133742.67</v>
      </c>
      <c r="U23" s="82">
        <v>265854</v>
      </c>
      <c r="V23" s="61">
        <v>3755000</v>
      </c>
      <c r="W23" s="61">
        <v>543452.74</v>
      </c>
      <c r="X23" s="61">
        <v>265854</v>
      </c>
      <c r="Y23" s="61">
        <v>3755000</v>
      </c>
      <c r="Z23" s="82">
        <v>409710.07</v>
      </c>
      <c r="AA23" s="45">
        <v>0</v>
      </c>
      <c r="AB23" s="82">
        <v>0</v>
      </c>
      <c r="AC23" s="82">
        <v>0</v>
      </c>
      <c r="AD23" s="61">
        <f>N23+S23-V23-AA23</f>
        <v>3756000</v>
      </c>
      <c r="AE23" s="61">
        <v>0</v>
      </c>
      <c r="AF23" s="61">
        <f>SUM(AF22)</f>
        <v>0</v>
      </c>
      <c r="AG23" s="61">
        <v>0</v>
      </c>
      <c r="AH23" s="61">
        <v>0</v>
      </c>
      <c r="AI23" s="3"/>
      <c r="AJ23" s="3"/>
      <c r="AK23" s="3"/>
    </row>
    <row r="24" spans="1:37" ht="103.5" customHeight="1">
      <c r="A24" s="126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72516.66</v>
      </c>
      <c r="U24" s="82">
        <v>144148.8</v>
      </c>
      <c r="V24" s="61">
        <v>2036000</v>
      </c>
      <c r="W24" s="61">
        <v>294635.9</v>
      </c>
      <c r="X24" s="61">
        <v>144148.8</v>
      </c>
      <c r="Y24" s="61">
        <v>2036000</v>
      </c>
      <c r="Z24" s="82">
        <v>222119.24</v>
      </c>
      <c r="AA24" s="81">
        <v>0</v>
      </c>
      <c r="AB24" s="82">
        <v>0</v>
      </c>
      <c r="AC24" s="82">
        <v>0</v>
      </c>
      <c r="AD24" s="61">
        <v>2036000</v>
      </c>
      <c r="AE24" s="61">
        <v>0</v>
      </c>
      <c r="AF24" s="61">
        <f>SUM(AF23)</f>
        <v>0</v>
      </c>
      <c r="AG24" s="61">
        <v>0</v>
      </c>
      <c r="AH24" s="61">
        <v>0</v>
      </c>
      <c r="AI24" s="3"/>
      <c r="AJ24" s="3"/>
      <c r="AK24" s="3"/>
    </row>
    <row r="25" spans="1:37" ht="102" customHeight="1">
      <c r="A25" s="109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158995.29</v>
      </c>
      <c r="U25" s="108">
        <v>316051.2</v>
      </c>
      <c r="V25" s="109">
        <v>4464000</v>
      </c>
      <c r="W25" s="109">
        <v>768759.35</v>
      </c>
      <c r="X25" s="109">
        <v>316051.2</v>
      </c>
      <c r="Y25" s="109">
        <v>4464000</v>
      </c>
      <c r="Z25" s="108">
        <v>609764.06</v>
      </c>
      <c r="AA25" s="105">
        <v>0</v>
      </c>
      <c r="AB25" s="108">
        <v>0</v>
      </c>
      <c r="AC25" s="108">
        <v>0</v>
      </c>
      <c r="AD25" s="61">
        <f>N25+S25-V25-AA25</f>
        <v>6696000</v>
      </c>
      <c r="AE25" s="61">
        <f>O25+T25-W25-AF25-AB25</f>
        <v>1.1641532182693481E-10</v>
      </c>
      <c r="AF25" s="109">
        <f>SUM(AF24)</f>
        <v>0</v>
      </c>
      <c r="AG25" s="109">
        <v>0</v>
      </c>
      <c r="AH25" s="109">
        <v>0</v>
      </c>
      <c r="AI25" s="3"/>
      <c r="AJ25" s="3"/>
      <c r="AK25" s="3"/>
    </row>
    <row r="26" spans="1:37" ht="102" customHeight="1">
      <c r="A26" s="109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44165.37</v>
      </c>
      <c r="U26" s="108">
        <v>87792</v>
      </c>
      <c r="V26" s="109">
        <v>1240000</v>
      </c>
      <c r="W26" s="109">
        <v>224379.27</v>
      </c>
      <c r="X26" s="109">
        <v>87792</v>
      </c>
      <c r="Y26" s="109">
        <v>1240000</v>
      </c>
      <c r="Z26" s="108">
        <v>180213.9</v>
      </c>
      <c r="AA26" s="105">
        <v>0</v>
      </c>
      <c r="AB26" s="108">
        <v>0</v>
      </c>
      <c r="AC26" s="108">
        <v>0</v>
      </c>
      <c r="AD26" s="61">
        <f>N26+S26-V26-AA26</f>
        <v>2057000</v>
      </c>
      <c r="AE26" s="61">
        <f>O26+T26-W26-AF26-AB26</f>
        <v>0</v>
      </c>
      <c r="AF26" s="109">
        <f>SUM(AF25)</f>
        <v>0</v>
      </c>
      <c r="AG26" s="109">
        <v>0</v>
      </c>
      <c r="AH26" s="109">
        <v>0</v>
      </c>
      <c r="AI26" s="3"/>
      <c r="AJ26" s="3"/>
      <c r="AK26" s="3"/>
    </row>
    <row r="27" spans="1:37" ht="102" customHeight="1">
      <c r="A27" s="109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21085.39</v>
      </c>
      <c r="U27" s="108">
        <v>41913.6</v>
      </c>
      <c r="V27" s="109">
        <v>592000</v>
      </c>
      <c r="W27" s="109">
        <v>118230.16</v>
      </c>
      <c r="X27" s="109">
        <v>41913.6</v>
      </c>
      <c r="Y27" s="109">
        <v>592000</v>
      </c>
      <c r="Z27" s="108">
        <v>97144.77</v>
      </c>
      <c r="AA27" s="105">
        <v>0</v>
      </c>
      <c r="AB27" s="108">
        <v>0</v>
      </c>
      <c r="AC27" s="108">
        <v>0</v>
      </c>
      <c r="AD27" s="109">
        <f>N27+S27-V27-AA27</f>
        <v>1184000</v>
      </c>
      <c r="AE27" s="61">
        <v>0</v>
      </c>
      <c r="AF27" s="109">
        <f>SUM(AF26)</f>
        <v>0</v>
      </c>
      <c r="AG27" s="109">
        <v>0</v>
      </c>
      <c r="AH27" s="109">
        <v>0</v>
      </c>
      <c r="AI27" s="3"/>
      <c r="AJ27" s="3"/>
      <c r="AK27" s="3"/>
    </row>
    <row r="28" spans="1:37" ht="102" customHeight="1">
      <c r="A28" s="109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8671.18</v>
      </c>
      <c r="U28" s="108">
        <v>46020</v>
      </c>
      <c r="V28" s="109">
        <v>650000</v>
      </c>
      <c r="W28" s="109">
        <v>52953.11</v>
      </c>
      <c r="X28" s="109">
        <v>46020</v>
      </c>
      <c r="Y28" s="109">
        <v>650000</v>
      </c>
      <c r="Z28" s="108">
        <v>44281.93</v>
      </c>
      <c r="AA28" s="105">
        <v>0</v>
      </c>
      <c r="AB28" s="108">
        <v>0</v>
      </c>
      <c r="AC28" s="108">
        <v>0</v>
      </c>
      <c r="AD28" s="61">
        <v>7157000</v>
      </c>
      <c r="AE28" s="61">
        <v>0</v>
      </c>
      <c r="AF28" s="109">
        <v>0</v>
      </c>
      <c r="AG28" s="109">
        <v>0</v>
      </c>
      <c r="AH28" s="109">
        <v>0</v>
      </c>
      <c r="AI28" s="3"/>
      <c r="AJ28" s="3"/>
      <c r="AK28" s="3"/>
    </row>
    <row r="29" spans="1:37" ht="102" customHeight="1">
      <c r="A29" s="109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>
        <v>0</v>
      </c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7" ht="102" customHeight="1">
      <c r="A30" s="109">
        <v>8</v>
      </c>
      <c r="B30" s="142">
        <v>42612</v>
      </c>
      <c r="C30" s="105" t="s">
        <v>121</v>
      </c>
      <c r="D30" s="105" t="s">
        <v>122</v>
      </c>
      <c r="E30" s="105" t="s">
        <v>123</v>
      </c>
      <c r="F30" s="105" t="s">
        <v>64</v>
      </c>
      <c r="G30" s="105" t="s">
        <v>62</v>
      </c>
      <c r="H30" s="142">
        <v>42612</v>
      </c>
      <c r="I30" s="142">
        <v>43706</v>
      </c>
      <c r="J30" s="105"/>
      <c r="K30" s="105">
        <v>19524000</v>
      </c>
      <c r="L30" s="105" t="s">
        <v>124</v>
      </c>
      <c r="M30" s="107" t="s">
        <v>43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5">
        <v>195240000</v>
      </c>
      <c r="T30" s="108">
        <v>0</v>
      </c>
      <c r="U30" s="108">
        <v>0</v>
      </c>
      <c r="V30" s="109">
        <v>0</v>
      </c>
      <c r="W30" s="109">
        <v>0</v>
      </c>
      <c r="X30" s="109">
        <v>0</v>
      </c>
      <c r="Y30" s="109">
        <v>0</v>
      </c>
      <c r="Z30" s="108">
        <v>0</v>
      </c>
      <c r="AA30" s="105">
        <v>0</v>
      </c>
      <c r="AB30" s="108">
        <v>0</v>
      </c>
      <c r="AC30" s="108">
        <v>0</v>
      </c>
      <c r="AD30" s="61">
        <v>19524000</v>
      </c>
      <c r="AE30" s="61">
        <f>O30+T30-W30-Z30-AF30-AB30</f>
        <v>0</v>
      </c>
      <c r="AF30" s="109">
        <v>0</v>
      </c>
      <c r="AG30" s="109">
        <v>0</v>
      </c>
      <c r="AH30" s="109">
        <v>0</v>
      </c>
      <c r="AI30" s="3"/>
      <c r="AJ30" s="3"/>
      <c r="AK30" s="3"/>
    </row>
    <row r="31" spans="1:34" ht="12.75">
      <c r="A31" s="179" t="s">
        <v>10</v>
      </c>
      <c r="B31" s="247"/>
      <c r="C31" s="247"/>
      <c r="D31" s="247"/>
      <c r="E31" s="247"/>
      <c r="F31" s="247"/>
      <c r="G31" s="247"/>
      <c r="H31" s="247"/>
      <c r="I31" s="247"/>
      <c r="J31" s="248"/>
      <c r="K31" s="62">
        <f>SUM(K23:K30)</f>
        <v>66337368</v>
      </c>
      <c r="L31" s="62"/>
      <c r="M31" s="62"/>
      <c r="N31" s="62">
        <f aca="true" t="shared" si="2" ref="N31:AD31">SUM(N23:N30)</f>
        <v>38380368</v>
      </c>
      <c r="O31" s="62">
        <f t="shared" si="2"/>
        <v>1563233.97</v>
      </c>
      <c r="P31" s="62">
        <f t="shared" si="2"/>
        <v>0</v>
      </c>
      <c r="Q31" s="62">
        <f t="shared" si="2"/>
        <v>12737000</v>
      </c>
      <c r="R31" s="62">
        <f t="shared" si="2"/>
        <v>1563233.97</v>
      </c>
      <c r="S31" s="62">
        <f t="shared" si="2"/>
        <v>195240000</v>
      </c>
      <c r="T31" s="62">
        <f t="shared" si="2"/>
        <v>441822.12</v>
      </c>
      <c r="U31" s="62">
        <f t="shared" si="2"/>
        <v>901779.6</v>
      </c>
      <c r="V31" s="62">
        <f t="shared" si="2"/>
        <v>12737000</v>
      </c>
      <c r="W31" s="62">
        <f t="shared" si="2"/>
        <v>2005056.09</v>
      </c>
      <c r="X31" s="62">
        <f t="shared" si="2"/>
        <v>901779.6</v>
      </c>
      <c r="Y31" s="62">
        <f t="shared" si="2"/>
        <v>12737000</v>
      </c>
      <c r="Z31" s="62">
        <f t="shared" si="2"/>
        <v>1563233.97</v>
      </c>
      <c r="AA31" s="62">
        <f t="shared" si="2"/>
        <v>0</v>
      </c>
      <c r="AB31" s="62">
        <f t="shared" si="2"/>
        <v>0</v>
      </c>
      <c r="AC31" s="62">
        <f t="shared" si="2"/>
        <v>0</v>
      </c>
      <c r="AD31" s="62">
        <f t="shared" si="2"/>
        <v>45167368</v>
      </c>
      <c r="AE31" s="62">
        <f>SUM(AE23:AE29)</f>
        <v>1.1641532182693481E-10</v>
      </c>
      <c r="AF31" s="62">
        <f>SUM(AF23:AF27)</f>
        <v>0</v>
      </c>
      <c r="AG31" s="62">
        <f>SUM(AG23:AG29)</f>
        <v>0</v>
      </c>
      <c r="AH31" s="62">
        <f>SUM(AH23:AH29)</f>
        <v>0</v>
      </c>
    </row>
    <row r="32" spans="1:34" ht="15" customHeight="1">
      <c r="A32" s="176" t="s">
        <v>58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</row>
    <row r="33" spans="1:34" ht="12.75">
      <c r="A33" s="61"/>
      <c r="B33" s="61"/>
      <c r="C33" s="45"/>
      <c r="D33" s="45"/>
      <c r="E33" s="45"/>
      <c r="F33" s="58"/>
      <c r="G33" s="58"/>
      <c r="H33" s="45"/>
      <c r="I33" s="45"/>
      <c r="J33" s="58"/>
      <c r="K33" s="58"/>
      <c r="L33" s="58"/>
      <c r="M33" s="58"/>
      <c r="N33" s="58"/>
      <c r="O33" s="45"/>
      <c r="P33" s="45"/>
      <c r="Q33" s="45"/>
      <c r="R33" s="45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46"/>
      <c r="AE33" s="46"/>
      <c r="AF33" s="46"/>
      <c r="AG33" s="57"/>
      <c r="AH33" s="57"/>
    </row>
    <row r="34" spans="1:34" ht="12.75">
      <c r="A34" s="179" t="s">
        <v>11</v>
      </c>
      <c r="B34" s="247"/>
      <c r="C34" s="247"/>
      <c r="D34" s="247"/>
      <c r="E34" s="247"/>
      <c r="F34" s="247"/>
      <c r="G34" s="247"/>
      <c r="H34" s="247"/>
      <c r="I34" s="247"/>
      <c r="J34" s="248"/>
      <c r="K34" s="47"/>
      <c r="L34" s="47"/>
      <c r="M34" s="47"/>
      <c r="N34" s="59">
        <v>0</v>
      </c>
      <c r="O34" s="47">
        <f aca="true" t="shared" si="3" ref="O34:AH34">SUM(O33:O33)</f>
        <v>0</v>
      </c>
      <c r="P34" s="47">
        <f t="shared" si="3"/>
        <v>0</v>
      </c>
      <c r="Q34" s="47">
        <f t="shared" si="3"/>
        <v>0</v>
      </c>
      <c r="R34" s="47">
        <f t="shared" si="3"/>
        <v>0</v>
      </c>
      <c r="S34" s="47">
        <f t="shared" si="3"/>
        <v>0</v>
      </c>
      <c r="T34" s="47">
        <f t="shared" si="3"/>
        <v>0</v>
      </c>
      <c r="U34" s="47">
        <f t="shared" si="3"/>
        <v>0</v>
      </c>
      <c r="V34" s="47">
        <f t="shared" si="3"/>
        <v>0</v>
      </c>
      <c r="W34" s="47">
        <f t="shared" si="3"/>
        <v>0</v>
      </c>
      <c r="X34" s="47">
        <f t="shared" si="3"/>
        <v>0</v>
      </c>
      <c r="Y34" s="47">
        <f t="shared" si="3"/>
        <v>0</v>
      </c>
      <c r="Z34" s="47">
        <f t="shared" si="3"/>
        <v>0</v>
      </c>
      <c r="AA34" s="47">
        <f>SUM(AA33)</f>
        <v>0</v>
      </c>
      <c r="AB34" s="47">
        <f>SUM(AB33)</f>
        <v>0</v>
      </c>
      <c r="AC34" s="47">
        <f>SUM(AC33)</f>
        <v>0</v>
      </c>
      <c r="AD34" s="47">
        <f t="shared" si="3"/>
        <v>0</v>
      </c>
      <c r="AE34" s="47">
        <f t="shared" si="3"/>
        <v>0</v>
      </c>
      <c r="AF34" s="47">
        <f t="shared" si="3"/>
        <v>0</v>
      </c>
      <c r="AG34" s="47">
        <f t="shared" si="3"/>
        <v>0</v>
      </c>
      <c r="AH34" s="47">
        <f t="shared" si="3"/>
        <v>0</v>
      </c>
    </row>
    <row r="35" spans="1:34" ht="12.75">
      <c r="A35" s="176" t="s">
        <v>59</v>
      </c>
      <c r="B35" s="235"/>
      <c r="C35" s="235"/>
      <c r="D35" s="235"/>
      <c r="E35" s="235"/>
      <c r="F35" s="235"/>
      <c r="G35" s="235"/>
      <c r="H35" s="235"/>
      <c r="I35" s="235"/>
      <c r="J35" s="236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61"/>
      <c r="AB35" s="61"/>
      <c r="AC35" s="61"/>
      <c r="AD35" s="61"/>
      <c r="AE35" s="79"/>
      <c r="AF35" s="79"/>
      <c r="AG35" s="79"/>
      <c r="AH35" s="79"/>
    </row>
    <row r="36" spans="1:34" ht="12.75">
      <c r="A36" s="61"/>
      <c r="B36" s="61"/>
      <c r="C36" s="45"/>
      <c r="D36" s="45"/>
      <c r="E36" s="45"/>
      <c r="F36" s="45"/>
      <c r="G36" s="58"/>
      <c r="H36" s="58"/>
      <c r="I36" s="58"/>
      <c r="J36" s="58"/>
      <c r="K36" s="57"/>
      <c r="L36" s="57"/>
      <c r="M36" s="57"/>
      <c r="N36" s="57"/>
      <c r="O36" s="57"/>
      <c r="P36" s="57"/>
      <c r="Q36" s="57"/>
      <c r="R36" s="57"/>
      <c r="S36" s="5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6"/>
      <c r="AE36" s="46"/>
      <c r="AF36" s="46"/>
      <c r="AG36" s="60"/>
      <c r="AH36" s="60"/>
    </row>
    <row r="37" spans="1:34" ht="12.75">
      <c r="A37" s="176" t="s">
        <v>12</v>
      </c>
      <c r="B37" s="235"/>
      <c r="C37" s="235"/>
      <c r="D37" s="235"/>
      <c r="E37" s="235"/>
      <c r="F37" s="235"/>
      <c r="G37" s="235"/>
      <c r="H37" s="235"/>
      <c r="I37" s="235"/>
      <c r="J37" s="236"/>
      <c r="K37" s="61"/>
      <c r="L37" s="61"/>
      <c r="M37" s="61"/>
      <c r="N37" s="61">
        <f aca="true" t="shared" si="4" ref="N37:AH37">SUM(N36)</f>
        <v>0</v>
      </c>
      <c r="O37" s="61">
        <f t="shared" si="4"/>
        <v>0</v>
      </c>
      <c r="P37" s="61">
        <f t="shared" si="4"/>
        <v>0</v>
      </c>
      <c r="Q37" s="61">
        <f t="shared" si="4"/>
        <v>0</v>
      </c>
      <c r="R37" s="61">
        <f t="shared" si="4"/>
        <v>0</v>
      </c>
      <c r="S37" s="61">
        <f t="shared" si="4"/>
        <v>0</v>
      </c>
      <c r="T37" s="61">
        <f t="shared" si="4"/>
        <v>0</v>
      </c>
      <c r="U37" s="61">
        <f t="shared" si="4"/>
        <v>0</v>
      </c>
      <c r="V37" s="61">
        <f t="shared" si="4"/>
        <v>0</v>
      </c>
      <c r="W37" s="61">
        <f t="shared" si="4"/>
        <v>0</v>
      </c>
      <c r="X37" s="61">
        <f t="shared" si="4"/>
        <v>0</v>
      </c>
      <c r="Y37" s="61">
        <f t="shared" si="4"/>
        <v>0</v>
      </c>
      <c r="Z37" s="61">
        <f t="shared" si="4"/>
        <v>0</v>
      </c>
      <c r="AA37" s="47">
        <f>SUM(AA36)</f>
        <v>0</v>
      </c>
      <c r="AB37" s="47">
        <f>SUM(AB36)</f>
        <v>0</v>
      </c>
      <c r="AC37" s="47">
        <f>SUM(AC36)</f>
        <v>0</v>
      </c>
      <c r="AD37" s="61">
        <f t="shared" si="4"/>
        <v>0</v>
      </c>
      <c r="AE37" s="61">
        <f t="shared" si="4"/>
        <v>0</v>
      </c>
      <c r="AF37" s="61">
        <f t="shared" si="4"/>
        <v>0</v>
      </c>
      <c r="AG37" s="61">
        <f t="shared" si="4"/>
        <v>0</v>
      </c>
      <c r="AH37" s="61">
        <f t="shared" si="4"/>
        <v>0</v>
      </c>
    </row>
    <row r="38" spans="1:34" ht="12.75">
      <c r="A38" s="176" t="s">
        <v>13</v>
      </c>
      <c r="B38" s="235"/>
      <c r="C38" s="235"/>
      <c r="D38" s="235"/>
      <c r="E38" s="235"/>
      <c r="F38" s="235"/>
      <c r="G38" s="236"/>
      <c r="H38" s="80"/>
      <c r="I38" s="80"/>
      <c r="J38" s="80"/>
      <c r="K38" s="62">
        <f>K31</f>
        <v>66337368</v>
      </c>
      <c r="L38" s="80"/>
      <c r="M38" s="80"/>
      <c r="N38" s="62">
        <f>SUM(N37,N34,N31,N21)</f>
        <v>38380368</v>
      </c>
      <c r="O38" s="60">
        <f>SUM(O31)</f>
        <v>1563233.97</v>
      </c>
      <c r="P38" s="57">
        <v>0</v>
      </c>
      <c r="Q38" s="62">
        <f>SUM(Q37,Q34,Q31,Q21)</f>
        <v>12737000</v>
      </c>
      <c r="R38" s="60">
        <f>SUM(R31)</f>
        <v>1563233.97</v>
      </c>
      <c r="S38" s="62">
        <f aca="true" t="shared" si="5" ref="S38:AH38">SUM(S37,S34,S31,S21)</f>
        <v>195240000</v>
      </c>
      <c r="T38" s="62">
        <f t="shared" si="5"/>
        <v>441822.12</v>
      </c>
      <c r="U38" s="62">
        <f t="shared" si="5"/>
        <v>901779.6</v>
      </c>
      <c r="V38" s="62">
        <f t="shared" si="5"/>
        <v>12737000</v>
      </c>
      <c r="W38" s="62">
        <f t="shared" si="5"/>
        <v>2005056.09</v>
      </c>
      <c r="X38" s="62">
        <f t="shared" si="5"/>
        <v>901779.6</v>
      </c>
      <c r="Y38" s="62">
        <f t="shared" si="5"/>
        <v>12737000</v>
      </c>
      <c r="Z38" s="62">
        <f t="shared" si="5"/>
        <v>1563233.97</v>
      </c>
      <c r="AA38" s="62">
        <f t="shared" si="5"/>
        <v>0</v>
      </c>
      <c r="AB38" s="62">
        <f t="shared" si="5"/>
        <v>0</v>
      </c>
      <c r="AC38" s="62">
        <f t="shared" si="5"/>
        <v>0</v>
      </c>
      <c r="AD38" s="62">
        <f t="shared" si="5"/>
        <v>45167368</v>
      </c>
      <c r="AE38" s="62">
        <f t="shared" si="5"/>
        <v>1.1641532182693481E-10</v>
      </c>
      <c r="AF38" s="62">
        <f t="shared" si="5"/>
        <v>0</v>
      </c>
      <c r="AG38" s="62">
        <f t="shared" si="5"/>
        <v>0</v>
      </c>
      <c r="AH38" s="62">
        <f t="shared" si="5"/>
        <v>0</v>
      </c>
    </row>
    <row r="39" spans="1:34" ht="12.75">
      <c r="A39" s="128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.75" customHeight="1">
      <c r="A40" s="128"/>
      <c r="B40" s="12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30"/>
      <c r="O40" s="130"/>
      <c r="P40" s="131"/>
      <c r="Q40" s="131"/>
      <c r="R40" s="131"/>
      <c r="S40" s="128"/>
      <c r="T40" s="128"/>
      <c r="U40" s="128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</row>
    <row r="41" spans="1:34" ht="12.75" customHeight="1">
      <c r="A41" s="128"/>
      <c r="B41" s="128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5">
      <c r="A42" s="128"/>
      <c r="B42" s="128"/>
      <c r="C42" s="134"/>
      <c r="D42" s="135"/>
      <c r="E42" s="136"/>
      <c r="F42" s="137"/>
      <c r="G42" s="137"/>
      <c r="H42" s="144"/>
      <c r="I42" s="137"/>
      <c r="J42" s="137"/>
      <c r="K42" s="137" t="s">
        <v>115</v>
      </c>
      <c r="L42" s="137"/>
      <c r="M42" s="139"/>
      <c r="N42" s="139"/>
      <c r="O42" s="138"/>
      <c r="P42" s="144"/>
      <c r="Q42" s="145" t="s">
        <v>116</v>
      </c>
      <c r="R42" s="140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41"/>
      <c r="E43" s="141"/>
      <c r="F43" s="141"/>
      <c r="G43" s="141"/>
      <c r="H43" s="141"/>
      <c r="I43" s="141"/>
      <c r="J43" s="141"/>
      <c r="K43" s="141"/>
      <c r="L43" s="141"/>
      <c r="M43" s="128"/>
      <c r="N43" s="128"/>
      <c r="O43" s="141"/>
      <c r="P43" s="141"/>
      <c r="Q43" s="141"/>
      <c r="R43" s="141"/>
      <c r="S43" s="141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J4:R4"/>
    <mergeCell ref="J5:N5"/>
    <mergeCell ref="C8:U8"/>
    <mergeCell ref="AC3:AH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1">
      <selection activeCell="V21" sqref="V21"/>
    </sheetView>
  </sheetViews>
  <sheetFormatPr defaultColWidth="9.00390625" defaultRowHeight="12.75"/>
  <cols>
    <col min="1" max="1" width="13.00390625" style="0" customWidth="1"/>
    <col min="2" max="2" width="24.375" style="0" customWidth="1"/>
    <col min="3" max="3" width="9.375" style="0" customWidth="1"/>
    <col min="4" max="4" width="8.375" style="0" customWidth="1"/>
    <col min="5" max="5" width="7.25390625" style="0" customWidth="1"/>
    <col min="6" max="6" width="7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75390625" style="0" customWidth="1"/>
    <col min="13" max="13" width="10.625" style="0" customWidth="1"/>
    <col min="14" max="15" width="11.625" style="0" customWidth="1"/>
    <col min="16" max="16" width="10.125" style="0" hidden="1" customWidth="1"/>
    <col min="17" max="17" width="0.2421875" style="0" hidden="1" customWidth="1"/>
    <col min="18" max="20" width="11.625" style="0" customWidth="1"/>
    <col min="21" max="21" width="12.125" style="0" bestFit="1" customWidth="1"/>
    <col min="22" max="22" width="10.625" style="0" bestFit="1" customWidth="1"/>
  </cols>
  <sheetData>
    <row r="1" spans="20:22" ht="12.75">
      <c r="T1" s="164" t="s">
        <v>15</v>
      </c>
      <c r="U1" s="164"/>
      <c r="V1" s="1"/>
    </row>
    <row r="2" spans="16:22" ht="65.25" customHeight="1">
      <c r="P2" s="1"/>
      <c r="S2" s="254" t="s">
        <v>84</v>
      </c>
      <c r="T2" s="164"/>
      <c r="U2" s="164"/>
      <c r="V2" s="164"/>
    </row>
    <row r="3" spans="12:13" ht="12.75" hidden="1">
      <c r="L3" s="2"/>
      <c r="M3" s="2"/>
    </row>
    <row r="4" spans="3:16" ht="4.5" customHeight="1" hidden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</row>
    <row r="5" spans="3:16" ht="12.75">
      <c r="C5" s="6"/>
      <c r="D5" s="6" t="s">
        <v>45</v>
      </c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</row>
    <row r="6" spans="3:14" ht="12" customHeight="1">
      <c r="C6" s="255" t="s">
        <v>103</v>
      </c>
      <c r="D6" s="255"/>
      <c r="E6" s="255"/>
      <c r="F6" s="255"/>
      <c r="G6" s="255"/>
      <c r="H6" s="255"/>
      <c r="I6" s="256"/>
      <c r="J6" s="256"/>
      <c r="K6" s="256"/>
      <c r="L6" s="256"/>
      <c r="M6" s="4"/>
      <c r="N6" s="4"/>
    </row>
    <row r="7" spans="3:14" ht="12.75" hidden="1">
      <c r="C7" s="7"/>
      <c r="D7" s="7"/>
      <c r="E7" s="7"/>
      <c r="F7" s="7"/>
      <c r="G7" s="7"/>
      <c r="H7" s="7"/>
      <c r="I7" s="8"/>
      <c r="J7" s="8"/>
      <c r="K7" s="8"/>
      <c r="L7" s="8"/>
      <c r="M7" s="4"/>
      <c r="N7" s="4"/>
    </row>
    <row r="8" spans="3:14" ht="16.5" customHeight="1" hidden="1">
      <c r="C8" s="7"/>
      <c r="D8" s="7"/>
      <c r="E8" s="7"/>
      <c r="F8" s="7"/>
      <c r="G8" s="7"/>
      <c r="H8" s="7"/>
      <c r="I8" s="8"/>
      <c r="J8" s="8"/>
      <c r="K8" s="8"/>
      <c r="L8" s="8"/>
      <c r="M8" s="4"/>
      <c r="N8" s="4"/>
    </row>
    <row r="9" spans="3:14" ht="29.25" customHeight="1" hidden="1">
      <c r="C9" s="7"/>
      <c r="D9" s="7"/>
      <c r="E9" s="7"/>
      <c r="F9" s="7"/>
      <c r="G9" s="7"/>
      <c r="H9" s="7"/>
      <c r="I9" s="8"/>
      <c r="J9" s="8"/>
      <c r="K9" s="8"/>
      <c r="L9" s="8"/>
      <c r="M9" s="4"/>
      <c r="N9" s="4"/>
    </row>
    <row r="10" spans="3:14" ht="23.25" customHeight="1" hidden="1">
      <c r="C10" s="7"/>
      <c r="D10" s="7"/>
      <c r="E10" s="7"/>
      <c r="F10" s="7"/>
      <c r="G10" s="7"/>
      <c r="H10" s="7"/>
      <c r="I10" s="8"/>
      <c r="J10" s="8"/>
      <c r="K10" s="8"/>
      <c r="L10" s="8"/>
      <c r="M10" s="4"/>
      <c r="N10" s="4"/>
    </row>
    <row r="11" spans="3:21" ht="14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U11" s="9" t="s">
        <v>16</v>
      </c>
    </row>
    <row r="12" spans="1:21" ht="30.75" customHeight="1">
      <c r="A12" s="264" t="s">
        <v>17</v>
      </c>
      <c r="B12" s="266" t="s">
        <v>18</v>
      </c>
      <c r="C12" s="268" t="s">
        <v>92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70" t="s">
        <v>93</v>
      </c>
      <c r="P12" s="263" t="s">
        <v>68</v>
      </c>
      <c r="Q12" s="263" t="s">
        <v>69</v>
      </c>
      <c r="R12" s="253">
        <v>2016</v>
      </c>
      <c r="S12" s="262">
        <v>2017</v>
      </c>
      <c r="T12" s="111"/>
      <c r="U12" s="257" t="s">
        <v>19</v>
      </c>
    </row>
    <row r="13" spans="1:21" ht="35.25" customHeight="1">
      <c r="A13" s="265"/>
      <c r="B13" s="267"/>
      <c r="C13" s="11" t="s">
        <v>20</v>
      </c>
      <c r="D13" s="11" t="s">
        <v>21</v>
      </c>
      <c r="E13" s="11" t="s">
        <v>22</v>
      </c>
      <c r="F13" s="12" t="s">
        <v>23</v>
      </c>
      <c r="G13" s="12" t="s">
        <v>24</v>
      </c>
      <c r="H13" s="11" t="s">
        <v>25</v>
      </c>
      <c r="I13" s="12" t="s">
        <v>26</v>
      </c>
      <c r="J13" s="12" t="s">
        <v>27</v>
      </c>
      <c r="K13" s="11" t="s">
        <v>28</v>
      </c>
      <c r="L13" s="13" t="s">
        <v>29</v>
      </c>
      <c r="M13" s="12" t="s">
        <v>30</v>
      </c>
      <c r="N13" s="110" t="s">
        <v>94</v>
      </c>
      <c r="O13" s="271"/>
      <c r="P13" s="263"/>
      <c r="Q13" s="263"/>
      <c r="R13" s="253"/>
      <c r="S13" s="262"/>
      <c r="T13" s="112">
        <v>2018</v>
      </c>
      <c r="U13" s="258"/>
    </row>
    <row r="14" spans="1:21" ht="18.75" customHeight="1">
      <c r="A14" s="259" t="s">
        <v>31</v>
      </c>
      <c r="B14" s="260"/>
      <c r="C14" s="260"/>
      <c r="D14" s="260"/>
      <c r="E14" s="261"/>
      <c r="F14" s="261"/>
      <c r="G14" s="261"/>
      <c r="H14" s="261"/>
      <c r="I14" s="261"/>
      <c r="J14" s="261"/>
      <c r="K14" s="261"/>
      <c r="L14" s="261"/>
      <c r="M14" s="261"/>
      <c r="N14" s="14"/>
      <c r="O14" s="15"/>
      <c r="P14" s="15"/>
      <c r="Q14" s="5"/>
      <c r="R14" s="5"/>
      <c r="S14" s="5"/>
      <c r="T14" s="5"/>
      <c r="U14" s="17"/>
    </row>
    <row r="15" spans="1:22" ht="39" customHeight="1">
      <c r="A15" s="10" t="s">
        <v>66</v>
      </c>
      <c r="B15" s="45" t="s">
        <v>71</v>
      </c>
      <c r="C15" s="100">
        <v>0</v>
      </c>
      <c r="D15" s="100">
        <v>0</v>
      </c>
      <c r="E15" s="98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99">
        <v>3755</v>
      </c>
      <c r="O15" s="96">
        <f aca="true" t="shared" si="0" ref="O15:O21">N15+M15</f>
        <v>3755</v>
      </c>
      <c r="P15" s="42">
        <v>0</v>
      </c>
      <c r="Q15" s="84">
        <v>0</v>
      </c>
      <c r="R15" s="99">
        <v>3756</v>
      </c>
      <c r="S15" s="99">
        <v>0</v>
      </c>
      <c r="T15" s="99"/>
      <c r="U15" s="102">
        <f>SUM(O15:S15)</f>
        <v>7511</v>
      </c>
      <c r="V15" s="36"/>
    </row>
    <row r="16" spans="1:22" ht="39.75" customHeight="1">
      <c r="A16" s="10" t="s">
        <v>67</v>
      </c>
      <c r="B16" s="45" t="s">
        <v>73</v>
      </c>
      <c r="C16" s="100">
        <v>0</v>
      </c>
      <c r="D16" s="100">
        <v>0</v>
      </c>
      <c r="E16" s="98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99">
        <v>2036</v>
      </c>
      <c r="O16" s="96">
        <f t="shared" si="0"/>
        <v>2036</v>
      </c>
      <c r="P16" s="42">
        <v>0</v>
      </c>
      <c r="Q16" s="84">
        <v>0</v>
      </c>
      <c r="R16" s="99">
        <v>2036</v>
      </c>
      <c r="S16" s="99">
        <v>0</v>
      </c>
      <c r="T16" s="99"/>
      <c r="U16" s="102">
        <f>SUM(O16:S16)</f>
        <v>4072</v>
      </c>
      <c r="V16" s="36"/>
    </row>
    <row r="17" spans="1:22" ht="39.75" customHeight="1">
      <c r="A17" s="90" t="s">
        <v>78</v>
      </c>
      <c r="B17" s="91" t="s">
        <v>75</v>
      </c>
      <c r="C17" s="89">
        <v>0</v>
      </c>
      <c r="D17" s="89">
        <v>0</v>
      </c>
      <c r="E17" s="104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86">
        <v>4464</v>
      </c>
      <c r="O17" s="87">
        <f t="shared" si="0"/>
        <v>4464</v>
      </c>
      <c r="P17" s="42">
        <v>0</v>
      </c>
      <c r="Q17" s="84">
        <v>0</v>
      </c>
      <c r="R17" s="86">
        <v>4464</v>
      </c>
      <c r="S17" s="86">
        <v>2232</v>
      </c>
      <c r="T17" s="86"/>
      <c r="U17" s="120">
        <f>SUM(O17:S17)</f>
        <v>11160</v>
      </c>
      <c r="V17" s="36"/>
    </row>
    <row r="18" spans="1:22" ht="43.5" customHeight="1">
      <c r="A18" s="90" t="s">
        <v>80</v>
      </c>
      <c r="B18" s="91" t="s">
        <v>81</v>
      </c>
      <c r="C18" s="89">
        <v>0</v>
      </c>
      <c r="D18" s="89">
        <v>0</v>
      </c>
      <c r="E18" s="104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86">
        <v>1240</v>
      </c>
      <c r="O18" s="87">
        <f t="shared" si="0"/>
        <v>1240</v>
      </c>
      <c r="P18" s="42">
        <v>0</v>
      </c>
      <c r="Q18" s="84">
        <v>0</v>
      </c>
      <c r="R18" s="86">
        <v>1240</v>
      </c>
      <c r="S18" s="86">
        <v>817</v>
      </c>
      <c r="T18" s="86"/>
      <c r="U18" s="120">
        <f>SUM(O18:S18)</f>
        <v>3297</v>
      </c>
      <c r="V18" s="36"/>
    </row>
    <row r="19" spans="1:22" ht="40.5" customHeight="1">
      <c r="A19" s="90" t="s">
        <v>88</v>
      </c>
      <c r="B19" s="91" t="s">
        <v>89</v>
      </c>
      <c r="C19" s="89">
        <v>0</v>
      </c>
      <c r="D19" s="89">
        <v>0</v>
      </c>
      <c r="E19" s="104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86">
        <v>592</v>
      </c>
      <c r="O19" s="87">
        <f t="shared" si="0"/>
        <v>592</v>
      </c>
      <c r="P19" s="42">
        <v>0</v>
      </c>
      <c r="Q19" s="84">
        <v>0</v>
      </c>
      <c r="R19" s="86">
        <v>592</v>
      </c>
      <c r="S19" s="86">
        <v>592</v>
      </c>
      <c r="T19" s="86"/>
      <c r="U19" s="120">
        <f>SUM(O19:S19)</f>
        <v>1776</v>
      </c>
      <c r="V19" s="36"/>
    </row>
    <row r="20" spans="1:22" ht="40.5" customHeight="1">
      <c r="A20" s="113" t="s">
        <v>97</v>
      </c>
      <c r="B20" s="114" t="s">
        <v>96</v>
      </c>
      <c r="C20" s="115">
        <v>0</v>
      </c>
      <c r="D20" s="115">
        <v>0</v>
      </c>
      <c r="E20" s="116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9">
        <v>650</v>
      </c>
      <c r="O20" s="118">
        <f t="shared" si="0"/>
        <v>650</v>
      </c>
      <c r="P20" s="118"/>
      <c r="Q20" s="119"/>
      <c r="R20" s="119">
        <v>2600</v>
      </c>
      <c r="S20" s="119">
        <v>2600</v>
      </c>
      <c r="T20" s="119">
        <v>1957</v>
      </c>
      <c r="U20" s="121">
        <f>SUM(O20:T20)</f>
        <v>7807</v>
      </c>
      <c r="V20" s="36"/>
    </row>
    <row r="21" spans="1:22" ht="40.5" customHeight="1">
      <c r="A21" s="113" t="s">
        <v>104</v>
      </c>
      <c r="B21" s="114" t="s">
        <v>101</v>
      </c>
      <c r="C21" s="115">
        <v>0</v>
      </c>
      <c r="D21" s="115">
        <v>0</v>
      </c>
      <c r="E21" s="116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9">
        <v>0</v>
      </c>
      <c r="O21" s="118">
        <f t="shared" si="0"/>
        <v>0</v>
      </c>
      <c r="P21" s="118"/>
      <c r="Q21" s="119"/>
      <c r="R21" s="119">
        <v>920</v>
      </c>
      <c r="S21" s="119">
        <v>920</v>
      </c>
      <c r="T21" s="119">
        <v>917.368</v>
      </c>
      <c r="U21" s="121">
        <f>SUM(O21:T21)</f>
        <v>2757.368</v>
      </c>
      <c r="V21" s="36"/>
    </row>
    <row r="22" spans="1:21" ht="18.75" customHeight="1">
      <c r="A22" s="17" t="s">
        <v>32</v>
      </c>
      <c r="B22" s="17"/>
      <c r="C22" s="38">
        <f aca="true" t="shared" si="1" ref="C22:M22">SUM(C15:C20)</f>
        <v>0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85">
        <f>SUM(N15:N21)</f>
        <v>12737</v>
      </c>
      <c r="O22" s="85">
        <f>SUM(O15:O21)</f>
        <v>12737</v>
      </c>
      <c r="P22" s="85">
        <f>SUM(P15:P19)</f>
        <v>0</v>
      </c>
      <c r="Q22" s="85">
        <f>SUM(Q15:Q19)</f>
        <v>0</v>
      </c>
      <c r="R22" s="85">
        <f>SUM(R15:R21)</f>
        <v>15608</v>
      </c>
      <c r="S22" s="85">
        <f>SUM(S15:S21)</f>
        <v>7161</v>
      </c>
      <c r="T22" s="85">
        <f>SUM(T15:T21)</f>
        <v>2874.368</v>
      </c>
      <c r="U22" s="85">
        <f>SUM(U15:U21)</f>
        <v>38380.368</v>
      </c>
    </row>
    <row r="23" spans="1:21" ht="15.75" customHeight="1">
      <c r="A23" s="93" t="s">
        <v>33</v>
      </c>
      <c r="B23" s="18"/>
      <c r="C23" s="40"/>
      <c r="D23" s="94"/>
      <c r="E23" s="95"/>
      <c r="F23" s="40"/>
      <c r="G23" s="94"/>
      <c r="H23" s="94"/>
      <c r="I23" s="94"/>
      <c r="J23" s="94"/>
      <c r="K23" s="39"/>
      <c r="L23" s="39"/>
      <c r="M23" s="39"/>
      <c r="N23" s="88"/>
      <c r="O23" s="88"/>
      <c r="P23" s="41"/>
      <c r="Q23" s="37"/>
      <c r="R23" s="37"/>
      <c r="S23" s="37"/>
      <c r="T23" s="37"/>
      <c r="U23" s="38"/>
    </row>
    <row r="24" spans="1:21" ht="40.5" customHeight="1">
      <c r="A24" s="10" t="s">
        <v>66</v>
      </c>
      <c r="B24" s="45" t="s">
        <v>71</v>
      </c>
      <c r="C24" s="101">
        <v>0</v>
      </c>
      <c r="D24" s="97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9">
        <v>409.71007</v>
      </c>
      <c r="O24" s="96">
        <f>C24+D24+E24+F24+G24+H24+I24+J24+K24+L24+N24+M24</f>
        <v>409.71007</v>
      </c>
      <c r="P24" s="42">
        <v>0</v>
      </c>
      <c r="Q24" s="84">
        <v>0</v>
      </c>
      <c r="R24" s="99">
        <v>198.11361</v>
      </c>
      <c r="S24" s="99">
        <v>0</v>
      </c>
      <c r="T24" s="99"/>
      <c r="U24" s="102">
        <f>SUM(O24:S24)</f>
        <v>607.82368</v>
      </c>
    </row>
    <row r="25" spans="1:21" ht="44.25" customHeight="1">
      <c r="A25" s="10" t="s">
        <v>67</v>
      </c>
      <c r="B25" s="45" t="s">
        <v>73</v>
      </c>
      <c r="C25" s="101">
        <v>0</v>
      </c>
      <c r="D25" s="97">
        <v>0</v>
      </c>
      <c r="E25" s="98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9">
        <v>222.11924</v>
      </c>
      <c r="O25" s="96">
        <f>C25+D25+E25+F25+G25+H25+I25+J25+K25+L25+N25+M25</f>
        <v>222.11924</v>
      </c>
      <c r="P25" s="42">
        <v>0</v>
      </c>
      <c r="Q25" s="84">
        <v>0</v>
      </c>
      <c r="R25" s="99">
        <v>109.53235</v>
      </c>
      <c r="S25" s="99">
        <v>0</v>
      </c>
      <c r="T25" s="99"/>
      <c r="U25" s="102">
        <f>SUM(O25:S25)</f>
        <v>331.65159</v>
      </c>
    </row>
    <row r="26" spans="1:21" ht="39" customHeight="1">
      <c r="A26" s="90" t="s">
        <v>78</v>
      </c>
      <c r="B26" s="91" t="s">
        <v>75</v>
      </c>
      <c r="C26" s="92">
        <v>0</v>
      </c>
      <c r="D26" s="103">
        <v>0</v>
      </c>
      <c r="E26" s="104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86">
        <v>609.76406</v>
      </c>
      <c r="O26" s="87">
        <f>C26+D26+E26+F26+G26+H26+I26+J26+K26+L26+N26+M26</f>
        <v>609.76406</v>
      </c>
      <c r="P26" s="42">
        <v>0</v>
      </c>
      <c r="Q26" s="84">
        <v>0</v>
      </c>
      <c r="R26" s="86">
        <v>362.91344</v>
      </c>
      <c r="S26" s="86">
        <v>65.58411</v>
      </c>
      <c r="T26" s="86"/>
      <c r="U26" s="102">
        <f>SUM(O26:S26)</f>
        <v>1038.26161</v>
      </c>
    </row>
    <row r="27" spans="1:21" ht="42" customHeight="1">
      <c r="A27" s="90" t="s">
        <v>80</v>
      </c>
      <c r="B27" s="91" t="s">
        <v>81</v>
      </c>
      <c r="C27" s="92">
        <v>0</v>
      </c>
      <c r="D27" s="103">
        <v>0</v>
      </c>
      <c r="E27" s="104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86">
        <v>180.2139</v>
      </c>
      <c r="O27" s="87">
        <f>C27+D27+E27+F27+G27+H27+I27+J27+K27+L27+N27+M27</f>
        <v>180.2139</v>
      </c>
      <c r="P27" s="42">
        <v>0</v>
      </c>
      <c r="Q27" s="84">
        <v>0</v>
      </c>
      <c r="R27" s="86">
        <v>111.64429</v>
      </c>
      <c r="S27" s="86">
        <v>28.1921</v>
      </c>
      <c r="T27" s="86"/>
      <c r="U27" s="120">
        <f>SUM(O27:S27)</f>
        <v>320.05028999999996</v>
      </c>
    </row>
    <row r="28" spans="1:21" ht="41.25" customHeight="1">
      <c r="A28" s="90" t="s">
        <v>88</v>
      </c>
      <c r="B28" s="91" t="s">
        <v>89</v>
      </c>
      <c r="C28" s="122">
        <v>0</v>
      </c>
      <c r="D28" s="89">
        <v>0</v>
      </c>
      <c r="E28" s="104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86">
        <v>97.14477</v>
      </c>
      <c r="O28" s="87">
        <f>SUM(C28:N28)</f>
        <v>97.14477</v>
      </c>
      <c r="P28" s="42">
        <v>0</v>
      </c>
      <c r="Q28" s="84">
        <v>0</v>
      </c>
      <c r="R28" s="86">
        <v>64.4083</v>
      </c>
      <c r="S28" s="86">
        <v>30.77589</v>
      </c>
      <c r="T28" s="86"/>
      <c r="U28" s="120">
        <f>SUM(O28:S28)</f>
        <v>192.32896</v>
      </c>
    </row>
    <row r="29" spans="1:21" ht="41.25" customHeight="1">
      <c r="A29" s="113" t="s">
        <v>97</v>
      </c>
      <c r="B29" s="114" t="s">
        <v>96</v>
      </c>
      <c r="C29" s="115">
        <v>0</v>
      </c>
      <c r="D29" s="115">
        <v>0</v>
      </c>
      <c r="E29" s="123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9">
        <v>44.28193</v>
      </c>
      <c r="O29" s="118">
        <f>SUM(C29:N29)</f>
        <v>44.28193</v>
      </c>
      <c r="P29" s="118"/>
      <c r="Q29" s="119"/>
      <c r="R29" s="119">
        <v>146.26349</v>
      </c>
      <c r="S29" s="119">
        <v>92.99376</v>
      </c>
      <c r="T29" s="119">
        <v>29.15876</v>
      </c>
      <c r="U29" s="121">
        <f>SUM(O29:T29)</f>
        <v>312.69794</v>
      </c>
    </row>
    <row r="30" spans="1:21" ht="41.25" customHeight="1">
      <c r="A30" s="113" t="s">
        <v>104</v>
      </c>
      <c r="B30" s="114" t="s">
        <v>101</v>
      </c>
      <c r="C30" s="115">
        <v>0</v>
      </c>
      <c r="D30" s="115">
        <v>0</v>
      </c>
      <c r="E30" s="123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9">
        <v>0</v>
      </c>
      <c r="O30" s="118">
        <v>0</v>
      </c>
      <c r="P30" s="118"/>
      <c r="Q30" s="119"/>
      <c r="R30" s="119">
        <v>59.03309</v>
      </c>
      <c r="S30" s="119">
        <v>37.53824</v>
      </c>
      <c r="T30" s="119">
        <v>18.01761</v>
      </c>
      <c r="U30" s="121">
        <f>SUM(O30:T30)</f>
        <v>114.58894000000001</v>
      </c>
    </row>
    <row r="31" spans="1:22" ht="21.75" customHeight="1">
      <c r="A31" s="17" t="s">
        <v>32</v>
      </c>
      <c r="B31" s="16"/>
      <c r="C31" s="38">
        <f>SUM(C24:C28)</f>
        <v>0</v>
      </c>
      <c r="D31" s="38">
        <f>SUM(D24:D28)</f>
        <v>0</v>
      </c>
      <c r="E31" s="38">
        <f aca="true" t="shared" si="2" ref="E31:M31">SUM(E24:E29)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85">
        <f>SUM(N24:N30)</f>
        <v>1563.2339700000002</v>
      </c>
      <c r="O31" s="85">
        <f>SUM(O24:O30)</f>
        <v>1563.2339700000002</v>
      </c>
      <c r="P31" s="85">
        <f>SUM(P24:P28)</f>
        <v>0</v>
      </c>
      <c r="Q31" s="85">
        <f>SUM(Q24:Q28)</f>
        <v>0</v>
      </c>
      <c r="R31" s="85">
        <f>SUM(R24:R30)</f>
        <v>1051.9085699999998</v>
      </c>
      <c r="S31" s="85">
        <f>SUM(S24:S30)</f>
        <v>255.0841</v>
      </c>
      <c r="T31" s="85">
        <f>SUM(T24:T30)</f>
        <v>47.176370000000006</v>
      </c>
      <c r="U31" s="85">
        <f>SUM(U24:U30)</f>
        <v>2917.40301</v>
      </c>
      <c r="V31" s="124"/>
    </row>
    <row r="32" spans="1:21" ht="18" customHeight="1">
      <c r="A32" s="17" t="s">
        <v>19</v>
      </c>
      <c r="B32" s="17" t="s">
        <v>13</v>
      </c>
      <c r="C32" s="38">
        <f>C22+C31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f>L22</f>
        <v>0</v>
      </c>
      <c r="M32" s="38">
        <f>M22</f>
        <v>0</v>
      </c>
      <c r="N32" s="85">
        <f aca="true" t="shared" si="3" ref="N32:U32">N22+N31</f>
        <v>14300.233970000001</v>
      </c>
      <c r="O32" s="85">
        <f t="shared" si="3"/>
        <v>14300.233970000001</v>
      </c>
      <c r="P32" s="85">
        <f t="shared" si="3"/>
        <v>0</v>
      </c>
      <c r="Q32" s="85">
        <f t="shared" si="3"/>
        <v>0</v>
      </c>
      <c r="R32" s="85">
        <f t="shared" si="3"/>
        <v>16659.90857</v>
      </c>
      <c r="S32" s="85">
        <f t="shared" si="3"/>
        <v>7416.0841</v>
      </c>
      <c r="T32" s="85">
        <f t="shared" si="3"/>
        <v>2921.54437</v>
      </c>
      <c r="U32" s="85">
        <f t="shared" si="3"/>
        <v>41297.771010000004</v>
      </c>
    </row>
    <row r="33" spans="1:16" ht="12.7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2.75"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72" t="s">
        <v>85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1" t="s">
        <v>86</v>
      </c>
      <c r="M35" s="1"/>
      <c r="O35" s="22"/>
      <c r="P35" s="22"/>
    </row>
    <row r="36" spans="15:16" ht="12.75">
      <c r="O36" s="22"/>
      <c r="P36" s="22"/>
    </row>
    <row r="37" spans="15:16" ht="12.75">
      <c r="O37" s="23"/>
      <c r="P37" s="23"/>
    </row>
    <row r="38" spans="2:16" ht="12.75">
      <c r="B38" s="3"/>
      <c r="C38" s="23"/>
      <c r="D38" s="23"/>
      <c r="E38" s="23"/>
      <c r="F38" s="23"/>
      <c r="G38" s="23"/>
      <c r="H38" s="23"/>
      <c r="I38" s="23"/>
      <c r="K38" s="23" t="s">
        <v>14</v>
      </c>
      <c r="L38" s="23"/>
      <c r="M38" s="23"/>
      <c r="N38" s="24"/>
      <c r="O38" s="23"/>
      <c r="P38" s="23"/>
    </row>
    <row r="39" spans="2:16" ht="12.75">
      <c r="B39" s="3"/>
      <c r="C39" s="25"/>
      <c r="D39" s="25"/>
      <c r="E39" s="26"/>
      <c r="F39" s="27"/>
      <c r="G39" s="25"/>
      <c r="H39" s="26"/>
      <c r="I39" s="25"/>
      <c r="J39" s="25"/>
      <c r="K39" s="26"/>
      <c r="L39" s="25"/>
      <c r="M39" s="25"/>
      <c r="N39" s="26"/>
      <c r="O39" s="23"/>
      <c r="P39" s="23"/>
    </row>
    <row r="40" spans="2:16" ht="12.75"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8"/>
      <c r="P40" s="28"/>
    </row>
  </sheetData>
  <sheetProtection/>
  <mergeCells count="14">
    <mergeCell ref="C12:N12"/>
    <mergeCell ref="O12:O13"/>
    <mergeCell ref="A35:K35"/>
    <mergeCell ref="Q12:Q13"/>
    <mergeCell ref="R12:R13"/>
    <mergeCell ref="S2:V2"/>
    <mergeCell ref="C6:L6"/>
    <mergeCell ref="T1:U1"/>
    <mergeCell ref="U12:U13"/>
    <mergeCell ref="A14:M14"/>
    <mergeCell ref="S12:S13"/>
    <mergeCell ref="P12:P13"/>
    <mergeCell ref="A12:A13"/>
    <mergeCell ref="B12:B13"/>
  </mergeCells>
  <printOptions/>
  <pageMargins left="0.7874015748031497" right="0.5905511811023623" top="0.5905511811023623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9.25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11.2539062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5.25390625" style="0" customWidth="1"/>
    <col min="32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5" t="s">
        <v>61</v>
      </c>
      <c r="AB2" s="195"/>
      <c r="AC2" s="195"/>
      <c r="AD2" s="195"/>
      <c r="AE2" s="195"/>
      <c r="AF2" s="195"/>
      <c r="AG2" s="195"/>
    </row>
    <row r="3" spans="3:39" ht="20.25" customHeight="1">
      <c r="C3" s="51"/>
      <c r="D3" s="51"/>
      <c r="E3" s="51"/>
      <c r="F3" s="51"/>
      <c r="G3" s="206" t="s">
        <v>83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53"/>
      <c r="S3" s="51"/>
      <c r="T3" s="51"/>
      <c r="U3" s="51"/>
      <c r="AC3" s="163" t="s">
        <v>108</v>
      </c>
      <c r="AD3" s="163"/>
      <c r="AE3" s="163"/>
      <c r="AF3" s="163"/>
      <c r="AG3" s="163"/>
      <c r="AH3" s="163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9"/>
      <c r="K4" s="209"/>
      <c r="L4" s="209"/>
      <c r="M4" s="209"/>
      <c r="N4" s="209"/>
      <c r="O4" s="209"/>
      <c r="P4" s="209"/>
      <c r="Q4" s="209"/>
      <c r="R4" s="209"/>
      <c r="S4" s="51"/>
      <c r="T4" s="51"/>
      <c r="U4" s="51"/>
      <c r="AC4" s="163"/>
      <c r="AD4" s="163"/>
      <c r="AE4" s="163"/>
      <c r="AF4" s="163"/>
      <c r="AG4" s="163"/>
      <c r="AH4" s="163"/>
    </row>
    <row r="5" spans="3:34" ht="15.75">
      <c r="C5" s="52"/>
      <c r="D5" s="51"/>
      <c r="E5" s="51"/>
      <c r="F5" s="51"/>
      <c r="G5" s="51"/>
      <c r="H5" s="51"/>
      <c r="I5" s="54"/>
      <c r="J5" s="207" t="s">
        <v>127</v>
      </c>
      <c r="K5" s="207"/>
      <c r="L5" s="207"/>
      <c r="M5" s="207"/>
      <c r="N5" s="207"/>
      <c r="O5" s="51"/>
      <c r="P5" s="51"/>
      <c r="Q5" s="51"/>
      <c r="R5" s="51"/>
      <c r="S5" s="51"/>
      <c r="T5" s="51"/>
      <c r="U5" s="51"/>
      <c r="AC5" s="163"/>
      <c r="AD5" s="163"/>
      <c r="AE5" s="163"/>
      <c r="AF5" s="163"/>
      <c r="AG5" s="163"/>
      <c r="AH5" s="163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3"/>
      <c r="AD6" s="163"/>
      <c r="AE6" s="163"/>
      <c r="AF6" s="163"/>
      <c r="AG6" s="163"/>
      <c r="AH6" s="163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3"/>
      <c r="AD7" s="163"/>
      <c r="AE7" s="163"/>
      <c r="AF7" s="163"/>
      <c r="AG7" s="163"/>
      <c r="AH7" s="163"/>
    </row>
    <row r="8" spans="3:34" ht="15.75">
      <c r="C8" s="210" t="s">
        <v>128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AC8" s="163"/>
      <c r="AD8" s="163"/>
      <c r="AE8" s="163"/>
      <c r="AF8" s="163"/>
      <c r="AG8" s="163"/>
      <c r="AH8" s="163"/>
    </row>
    <row r="9" spans="3:21" ht="13.5" customHeight="1">
      <c r="C9" s="170" t="s">
        <v>35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3:21" s="1" customFormat="1" ht="12.75" customHeight="1">
      <c r="C10" s="170" t="s">
        <v>119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56"/>
      <c r="P10" s="56"/>
      <c r="Q10" s="56"/>
      <c r="R10" s="56"/>
      <c r="S10" s="48"/>
      <c r="T10" s="48"/>
      <c r="U10" s="48"/>
    </row>
    <row r="11" spans="3:21" ht="15.75">
      <c r="C11" s="171" t="s">
        <v>129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3:21" ht="15.75">
      <c r="C12" s="48" t="s">
        <v>130</v>
      </c>
      <c r="D12" s="48"/>
      <c r="E12" s="48"/>
      <c r="F12" s="48"/>
      <c r="G12" s="48"/>
      <c r="H12" s="48"/>
      <c r="I12" s="143" t="s">
        <v>131</v>
      </c>
      <c r="J12" s="48"/>
      <c r="K12" s="172"/>
      <c r="L12" s="172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56" t="s">
        <v>47</v>
      </c>
      <c r="B14" s="156" t="s">
        <v>48</v>
      </c>
      <c r="C14" s="159" t="s">
        <v>1</v>
      </c>
      <c r="D14" s="159" t="s">
        <v>60</v>
      </c>
      <c r="E14" s="159" t="s">
        <v>49</v>
      </c>
      <c r="F14" s="159" t="s">
        <v>50</v>
      </c>
      <c r="G14" s="159" t="s">
        <v>51</v>
      </c>
      <c r="H14" s="159" t="s">
        <v>37</v>
      </c>
      <c r="I14" s="188" t="s">
        <v>2</v>
      </c>
      <c r="J14" s="237"/>
      <c r="K14" s="159" t="s">
        <v>44</v>
      </c>
      <c r="L14" s="159" t="s">
        <v>38</v>
      </c>
      <c r="M14" s="159" t="s">
        <v>39</v>
      </c>
      <c r="N14" s="213" t="s">
        <v>40</v>
      </c>
      <c r="O14" s="214"/>
      <c r="P14" s="214"/>
      <c r="Q14" s="214"/>
      <c r="R14" s="215"/>
      <c r="S14" s="149" t="s">
        <v>54</v>
      </c>
      <c r="T14" s="227"/>
      <c r="U14" s="228"/>
      <c r="V14" s="149" t="s">
        <v>3</v>
      </c>
      <c r="W14" s="227"/>
      <c r="X14" s="227"/>
      <c r="Y14" s="227"/>
      <c r="Z14" s="228"/>
      <c r="AA14" s="196" t="s">
        <v>55</v>
      </c>
      <c r="AB14" s="219"/>
      <c r="AC14" s="220"/>
      <c r="AD14" s="205" t="s">
        <v>34</v>
      </c>
      <c r="AE14" s="242"/>
      <c r="AF14" s="242"/>
      <c r="AG14" s="242"/>
      <c r="AH14" s="243"/>
      <c r="AI14" s="29"/>
      <c r="AJ14" s="29"/>
    </row>
    <row r="15" spans="1:36" ht="12.75">
      <c r="A15" s="157"/>
      <c r="B15" s="157"/>
      <c r="C15" s="211"/>
      <c r="D15" s="211"/>
      <c r="E15" s="211"/>
      <c r="F15" s="211"/>
      <c r="G15" s="211"/>
      <c r="H15" s="211"/>
      <c r="I15" s="238"/>
      <c r="J15" s="239"/>
      <c r="K15" s="211"/>
      <c r="L15" s="211"/>
      <c r="M15" s="211"/>
      <c r="N15" s="216"/>
      <c r="O15" s="217"/>
      <c r="P15" s="217"/>
      <c r="Q15" s="217"/>
      <c r="R15" s="218"/>
      <c r="S15" s="229"/>
      <c r="T15" s="230"/>
      <c r="U15" s="231"/>
      <c r="V15" s="232"/>
      <c r="W15" s="233"/>
      <c r="X15" s="233"/>
      <c r="Y15" s="233"/>
      <c r="Z15" s="234"/>
      <c r="AA15" s="221"/>
      <c r="AB15" s="222"/>
      <c r="AC15" s="223"/>
      <c r="AD15" s="244"/>
      <c r="AE15" s="245"/>
      <c r="AF15" s="245"/>
      <c r="AG15" s="245"/>
      <c r="AH15" s="246"/>
      <c r="AI15" s="30"/>
      <c r="AJ15" s="30"/>
    </row>
    <row r="16" spans="1:36" ht="28.5" customHeight="1">
      <c r="A16" s="157"/>
      <c r="B16" s="157"/>
      <c r="C16" s="211"/>
      <c r="D16" s="211"/>
      <c r="E16" s="211"/>
      <c r="F16" s="211"/>
      <c r="G16" s="211"/>
      <c r="H16" s="211"/>
      <c r="I16" s="240"/>
      <c r="J16" s="241"/>
      <c r="K16" s="211"/>
      <c r="L16" s="211"/>
      <c r="M16" s="211"/>
      <c r="N16" s="180" t="s">
        <v>6</v>
      </c>
      <c r="O16" s="181"/>
      <c r="P16" s="182"/>
      <c r="Q16" s="180" t="s">
        <v>5</v>
      </c>
      <c r="R16" s="182"/>
      <c r="S16" s="232"/>
      <c r="T16" s="233"/>
      <c r="U16" s="234"/>
      <c r="V16" s="180" t="s">
        <v>4</v>
      </c>
      <c r="W16" s="181"/>
      <c r="X16" s="182"/>
      <c r="Y16" s="180" t="s">
        <v>41</v>
      </c>
      <c r="Z16" s="182"/>
      <c r="AA16" s="224"/>
      <c r="AB16" s="225"/>
      <c r="AC16" s="226"/>
      <c r="AD16" s="180" t="s">
        <v>6</v>
      </c>
      <c r="AE16" s="181"/>
      <c r="AF16" s="182"/>
      <c r="AG16" s="180" t="s">
        <v>5</v>
      </c>
      <c r="AH16" s="182"/>
      <c r="AI16" s="30"/>
      <c r="AJ16" s="30"/>
    </row>
    <row r="17" spans="1:36" ht="42.75" customHeight="1">
      <c r="A17" s="158"/>
      <c r="B17" s="158"/>
      <c r="C17" s="212"/>
      <c r="D17" s="212"/>
      <c r="E17" s="212"/>
      <c r="F17" s="212"/>
      <c r="G17" s="212"/>
      <c r="H17" s="212"/>
      <c r="I17" s="76" t="s">
        <v>52</v>
      </c>
      <c r="J17" s="76" t="s">
        <v>53</v>
      </c>
      <c r="K17" s="212"/>
      <c r="L17" s="212"/>
      <c r="M17" s="212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7" t="s">
        <v>56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50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4" t="s">
        <v>9</v>
      </c>
      <c r="B21" s="251"/>
      <c r="C21" s="252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7" t="s">
        <v>57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50"/>
      <c r="AI22" s="3"/>
      <c r="AJ22" s="3"/>
      <c r="AK22" s="3"/>
    </row>
    <row r="23" spans="1:37" ht="99" customHeight="1">
      <c r="A23" s="146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133742.67</v>
      </c>
      <c r="U23" s="82">
        <v>265854</v>
      </c>
      <c r="V23" s="61">
        <v>3755000</v>
      </c>
      <c r="W23" s="61">
        <v>543452.74</v>
      </c>
      <c r="X23" s="61">
        <v>265854</v>
      </c>
      <c r="Y23" s="61">
        <v>3755000</v>
      </c>
      <c r="Z23" s="82">
        <v>409710.07</v>
      </c>
      <c r="AA23" s="45">
        <v>0</v>
      </c>
      <c r="AB23" s="82">
        <v>0</v>
      </c>
      <c r="AC23" s="82">
        <v>0</v>
      </c>
      <c r="AD23" s="61">
        <f>N23+S23-V23-AA23</f>
        <v>3756000</v>
      </c>
      <c r="AE23" s="61">
        <v>0</v>
      </c>
      <c r="AF23" s="61">
        <f>SUM(AF22)</f>
        <v>0</v>
      </c>
      <c r="AG23" s="61">
        <v>0</v>
      </c>
      <c r="AH23" s="61">
        <v>0</v>
      </c>
      <c r="AI23" s="3"/>
      <c r="AJ23" s="3"/>
      <c r="AK23" s="3"/>
    </row>
    <row r="24" spans="1:37" ht="103.5" customHeight="1">
      <c r="A24" s="147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72516.66</v>
      </c>
      <c r="U24" s="82">
        <v>144148.8</v>
      </c>
      <c r="V24" s="61">
        <v>2036000</v>
      </c>
      <c r="W24" s="61">
        <v>294635.9</v>
      </c>
      <c r="X24" s="61">
        <v>144148.8</v>
      </c>
      <c r="Y24" s="61">
        <v>2036000</v>
      </c>
      <c r="Z24" s="82">
        <v>222119.24</v>
      </c>
      <c r="AA24" s="81">
        <v>0</v>
      </c>
      <c r="AB24" s="82">
        <v>0</v>
      </c>
      <c r="AC24" s="82">
        <v>0</v>
      </c>
      <c r="AD24" s="61">
        <v>2036000</v>
      </c>
      <c r="AE24" s="61">
        <v>0</v>
      </c>
      <c r="AF24" s="61">
        <f>SUM(AF23)</f>
        <v>0</v>
      </c>
      <c r="AG24" s="61">
        <v>0</v>
      </c>
      <c r="AH24" s="61">
        <v>0</v>
      </c>
      <c r="AI24" s="3"/>
      <c r="AJ24" s="3"/>
      <c r="AK24" s="3"/>
    </row>
    <row r="25" spans="1:37" ht="102" customHeight="1">
      <c r="A25" s="148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158995.29</v>
      </c>
      <c r="U25" s="108">
        <v>316051.2</v>
      </c>
      <c r="V25" s="109">
        <v>4464000</v>
      </c>
      <c r="W25" s="109">
        <v>768759.35</v>
      </c>
      <c r="X25" s="109">
        <v>316051.2</v>
      </c>
      <c r="Y25" s="109">
        <v>4464000</v>
      </c>
      <c r="Z25" s="108">
        <v>609764.06</v>
      </c>
      <c r="AA25" s="105">
        <v>0</v>
      </c>
      <c r="AB25" s="108">
        <v>0</v>
      </c>
      <c r="AC25" s="108">
        <v>0</v>
      </c>
      <c r="AD25" s="61">
        <f>N25+S25-V25-AA25</f>
        <v>6696000</v>
      </c>
      <c r="AE25" s="61">
        <f>O25+T25-W25-AF25-AB25</f>
        <v>1.1641532182693481E-10</v>
      </c>
      <c r="AF25" s="109">
        <f>SUM(AF24)</f>
        <v>0</v>
      </c>
      <c r="AG25" s="109">
        <v>0</v>
      </c>
      <c r="AH25" s="109">
        <v>0</v>
      </c>
      <c r="AI25" s="3"/>
      <c r="AJ25" s="3"/>
      <c r="AK25" s="3"/>
    </row>
    <row r="26" spans="1:37" ht="102" customHeight="1">
      <c r="A26" s="148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44165.37</v>
      </c>
      <c r="U26" s="108">
        <v>87792</v>
      </c>
      <c r="V26" s="109">
        <v>1240000</v>
      </c>
      <c r="W26" s="109">
        <v>224379.27</v>
      </c>
      <c r="X26" s="109">
        <v>87792</v>
      </c>
      <c r="Y26" s="109">
        <v>1240000</v>
      </c>
      <c r="Z26" s="108">
        <v>180213.9</v>
      </c>
      <c r="AA26" s="105">
        <v>0</v>
      </c>
      <c r="AB26" s="108">
        <v>0</v>
      </c>
      <c r="AC26" s="108">
        <v>0</v>
      </c>
      <c r="AD26" s="61">
        <f>N26+S26-V26-AA26</f>
        <v>2057000</v>
      </c>
      <c r="AE26" s="61">
        <f>O26+T26-W26-AF26-AB26</f>
        <v>0</v>
      </c>
      <c r="AF26" s="109">
        <f>SUM(AF25)</f>
        <v>0</v>
      </c>
      <c r="AG26" s="109">
        <v>0</v>
      </c>
      <c r="AH26" s="109">
        <v>0</v>
      </c>
      <c r="AI26" s="3"/>
      <c r="AJ26" s="3"/>
      <c r="AK26" s="3"/>
    </row>
    <row r="27" spans="1:37" ht="102" customHeight="1">
      <c r="A27" s="148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21085.39</v>
      </c>
      <c r="U27" s="108">
        <v>41913.6</v>
      </c>
      <c r="V27" s="109">
        <v>592000</v>
      </c>
      <c r="W27" s="109">
        <v>118230.16</v>
      </c>
      <c r="X27" s="109">
        <v>41913.6</v>
      </c>
      <c r="Y27" s="109">
        <v>592000</v>
      </c>
      <c r="Z27" s="108">
        <v>97144.77</v>
      </c>
      <c r="AA27" s="105">
        <v>0</v>
      </c>
      <c r="AB27" s="108">
        <v>0</v>
      </c>
      <c r="AC27" s="108">
        <v>0</v>
      </c>
      <c r="AD27" s="109">
        <f>N27+S27-V27-AA27</f>
        <v>1184000</v>
      </c>
      <c r="AE27" s="61">
        <v>0</v>
      </c>
      <c r="AF27" s="109">
        <f>SUM(AF26)</f>
        <v>0</v>
      </c>
      <c r="AG27" s="109">
        <v>0</v>
      </c>
      <c r="AH27" s="109">
        <v>0</v>
      </c>
      <c r="AI27" s="3"/>
      <c r="AJ27" s="3"/>
      <c r="AK27" s="3"/>
    </row>
    <row r="28" spans="1:37" ht="102" customHeight="1">
      <c r="A28" s="148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8671.18</v>
      </c>
      <c r="U28" s="108">
        <v>46020</v>
      </c>
      <c r="V28" s="109">
        <v>650000</v>
      </c>
      <c r="W28" s="109">
        <v>52953.11</v>
      </c>
      <c r="X28" s="109">
        <v>46020</v>
      </c>
      <c r="Y28" s="109">
        <v>650000</v>
      </c>
      <c r="Z28" s="108">
        <v>44281.93</v>
      </c>
      <c r="AA28" s="105">
        <v>0</v>
      </c>
      <c r="AB28" s="108">
        <v>0</v>
      </c>
      <c r="AC28" s="108">
        <v>0</v>
      </c>
      <c r="AD28" s="61">
        <v>7157000</v>
      </c>
      <c r="AE28" s="61">
        <v>0</v>
      </c>
      <c r="AF28" s="109">
        <v>0</v>
      </c>
      <c r="AG28" s="109">
        <v>0</v>
      </c>
      <c r="AH28" s="109">
        <v>0</v>
      </c>
      <c r="AI28" s="3"/>
      <c r="AJ28" s="3"/>
      <c r="AK28" s="3"/>
    </row>
    <row r="29" spans="1:37" ht="102" customHeight="1">
      <c r="A29" s="148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>
        <v>0</v>
      </c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7" ht="102" customHeight="1">
      <c r="A30" s="148">
        <v>8</v>
      </c>
      <c r="B30" s="142">
        <v>42612</v>
      </c>
      <c r="C30" s="105" t="s">
        <v>121</v>
      </c>
      <c r="D30" s="105" t="s">
        <v>122</v>
      </c>
      <c r="E30" s="105" t="s">
        <v>123</v>
      </c>
      <c r="F30" s="105" t="s">
        <v>64</v>
      </c>
      <c r="G30" s="105" t="s">
        <v>62</v>
      </c>
      <c r="H30" s="142">
        <v>42612</v>
      </c>
      <c r="I30" s="142">
        <v>43706</v>
      </c>
      <c r="J30" s="105"/>
      <c r="K30" s="105">
        <v>19524000</v>
      </c>
      <c r="L30" s="105" t="s">
        <v>124</v>
      </c>
      <c r="M30" s="107" t="s">
        <v>43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5">
        <v>195240000</v>
      </c>
      <c r="T30" s="108">
        <v>0</v>
      </c>
      <c r="U30" s="108">
        <v>0</v>
      </c>
      <c r="V30" s="109">
        <v>0</v>
      </c>
      <c r="W30" s="109">
        <v>0</v>
      </c>
      <c r="X30" s="109">
        <v>0</v>
      </c>
      <c r="Y30" s="109">
        <v>0</v>
      </c>
      <c r="Z30" s="108">
        <v>0</v>
      </c>
      <c r="AA30" s="105">
        <v>0</v>
      </c>
      <c r="AB30" s="108">
        <v>0</v>
      </c>
      <c r="AC30" s="108">
        <v>0</v>
      </c>
      <c r="AD30" s="61">
        <v>19524000</v>
      </c>
      <c r="AE30" s="61">
        <f>O30+T30-W30-Z30-AF30-AB30</f>
        <v>0</v>
      </c>
      <c r="AF30" s="109">
        <v>0</v>
      </c>
      <c r="AG30" s="109">
        <v>0</v>
      </c>
      <c r="AH30" s="109">
        <v>0</v>
      </c>
      <c r="AI30" s="3"/>
      <c r="AJ30" s="3"/>
      <c r="AK30" s="3"/>
    </row>
    <row r="31" spans="1:34" ht="12.75">
      <c r="A31" s="179" t="s">
        <v>10</v>
      </c>
      <c r="B31" s="247"/>
      <c r="C31" s="247"/>
      <c r="D31" s="247"/>
      <c r="E31" s="247"/>
      <c r="F31" s="247"/>
      <c r="G31" s="247"/>
      <c r="H31" s="247"/>
      <c r="I31" s="247"/>
      <c r="J31" s="248"/>
      <c r="K31" s="62">
        <f>SUM(K23:K30)</f>
        <v>66337368</v>
      </c>
      <c r="L31" s="62"/>
      <c r="M31" s="62"/>
      <c r="N31" s="62">
        <f aca="true" t="shared" si="2" ref="N31:AD31">SUM(N23:N30)</f>
        <v>38380368</v>
      </c>
      <c r="O31" s="62">
        <f t="shared" si="2"/>
        <v>1563233.97</v>
      </c>
      <c r="P31" s="62">
        <f t="shared" si="2"/>
        <v>0</v>
      </c>
      <c r="Q31" s="62">
        <f t="shared" si="2"/>
        <v>12737000</v>
      </c>
      <c r="R31" s="62">
        <f t="shared" si="2"/>
        <v>1563233.97</v>
      </c>
      <c r="S31" s="62">
        <f t="shared" si="2"/>
        <v>195240000</v>
      </c>
      <c r="T31" s="62">
        <f t="shared" si="2"/>
        <v>441822.12</v>
      </c>
      <c r="U31" s="62">
        <f t="shared" si="2"/>
        <v>901779.6</v>
      </c>
      <c r="V31" s="62">
        <f t="shared" si="2"/>
        <v>12737000</v>
      </c>
      <c r="W31" s="62">
        <f t="shared" si="2"/>
        <v>2005056.09</v>
      </c>
      <c r="X31" s="62">
        <f t="shared" si="2"/>
        <v>901779.6</v>
      </c>
      <c r="Y31" s="62">
        <f t="shared" si="2"/>
        <v>12737000</v>
      </c>
      <c r="Z31" s="62">
        <f t="shared" si="2"/>
        <v>1563233.97</v>
      </c>
      <c r="AA31" s="62">
        <f t="shared" si="2"/>
        <v>0</v>
      </c>
      <c r="AB31" s="62">
        <f t="shared" si="2"/>
        <v>0</v>
      </c>
      <c r="AC31" s="62">
        <f t="shared" si="2"/>
        <v>0</v>
      </c>
      <c r="AD31" s="62">
        <f t="shared" si="2"/>
        <v>45167368</v>
      </c>
      <c r="AE31" s="62">
        <f>SUM(AE23:AE29)</f>
        <v>1.1641532182693481E-10</v>
      </c>
      <c r="AF31" s="62">
        <f>SUM(AF23:AF27)</f>
        <v>0</v>
      </c>
      <c r="AG31" s="62">
        <f>SUM(AG23:AG29)</f>
        <v>0</v>
      </c>
      <c r="AH31" s="62">
        <f>SUM(AH23:AH29)</f>
        <v>0</v>
      </c>
    </row>
    <row r="32" spans="1:34" ht="15" customHeight="1">
      <c r="A32" s="176" t="s">
        <v>58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</row>
    <row r="33" spans="1:34" ht="12.75">
      <c r="A33" s="61"/>
      <c r="B33" s="61"/>
      <c r="C33" s="45"/>
      <c r="D33" s="45"/>
      <c r="E33" s="45"/>
      <c r="F33" s="58"/>
      <c r="G33" s="58"/>
      <c r="H33" s="45"/>
      <c r="I33" s="45"/>
      <c r="J33" s="58"/>
      <c r="K33" s="58"/>
      <c r="L33" s="58"/>
      <c r="M33" s="58"/>
      <c r="N33" s="58"/>
      <c r="O33" s="45"/>
      <c r="P33" s="45"/>
      <c r="Q33" s="45"/>
      <c r="R33" s="45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46"/>
      <c r="AE33" s="46"/>
      <c r="AF33" s="46"/>
      <c r="AG33" s="57"/>
      <c r="AH33" s="57"/>
    </row>
    <row r="34" spans="1:34" ht="12.75">
      <c r="A34" s="179" t="s">
        <v>11</v>
      </c>
      <c r="B34" s="247"/>
      <c r="C34" s="247"/>
      <c r="D34" s="247"/>
      <c r="E34" s="247"/>
      <c r="F34" s="247"/>
      <c r="G34" s="247"/>
      <c r="H34" s="247"/>
      <c r="I34" s="247"/>
      <c r="J34" s="248"/>
      <c r="K34" s="47"/>
      <c r="L34" s="47"/>
      <c r="M34" s="47"/>
      <c r="N34" s="59">
        <v>0</v>
      </c>
      <c r="O34" s="47">
        <f aca="true" t="shared" si="3" ref="O34:AH34">SUM(O33:O33)</f>
        <v>0</v>
      </c>
      <c r="P34" s="47">
        <f t="shared" si="3"/>
        <v>0</v>
      </c>
      <c r="Q34" s="47">
        <f t="shared" si="3"/>
        <v>0</v>
      </c>
      <c r="R34" s="47">
        <f t="shared" si="3"/>
        <v>0</v>
      </c>
      <c r="S34" s="47">
        <f t="shared" si="3"/>
        <v>0</v>
      </c>
      <c r="T34" s="47">
        <f t="shared" si="3"/>
        <v>0</v>
      </c>
      <c r="U34" s="47">
        <f t="shared" si="3"/>
        <v>0</v>
      </c>
      <c r="V34" s="47">
        <f t="shared" si="3"/>
        <v>0</v>
      </c>
      <c r="W34" s="47">
        <f t="shared" si="3"/>
        <v>0</v>
      </c>
      <c r="X34" s="47">
        <f t="shared" si="3"/>
        <v>0</v>
      </c>
      <c r="Y34" s="47">
        <f t="shared" si="3"/>
        <v>0</v>
      </c>
      <c r="Z34" s="47">
        <f t="shared" si="3"/>
        <v>0</v>
      </c>
      <c r="AA34" s="47">
        <f>SUM(AA33)</f>
        <v>0</v>
      </c>
      <c r="AB34" s="47">
        <f>SUM(AB33)</f>
        <v>0</v>
      </c>
      <c r="AC34" s="47">
        <f>SUM(AC33)</f>
        <v>0</v>
      </c>
      <c r="AD34" s="47">
        <f t="shared" si="3"/>
        <v>0</v>
      </c>
      <c r="AE34" s="47">
        <f t="shared" si="3"/>
        <v>0</v>
      </c>
      <c r="AF34" s="47">
        <f t="shared" si="3"/>
        <v>0</v>
      </c>
      <c r="AG34" s="47">
        <f t="shared" si="3"/>
        <v>0</v>
      </c>
      <c r="AH34" s="47">
        <f t="shared" si="3"/>
        <v>0</v>
      </c>
    </row>
    <row r="35" spans="1:34" ht="12.75">
      <c r="A35" s="176" t="s">
        <v>59</v>
      </c>
      <c r="B35" s="235"/>
      <c r="C35" s="235"/>
      <c r="D35" s="235"/>
      <c r="E35" s="235"/>
      <c r="F35" s="235"/>
      <c r="G35" s="235"/>
      <c r="H35" s="235"/>
      <c r="I35" s="235"/>
      <c r="J35" s="236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61"/>
      <c r="AB35" s="61"/>
      <c r="AC35" s="61"/>
      <c r="AD35" s="61"/>
      <c r="AE35" s="79"/>
      <c r="AF35" s="79"/>
      <c r="AG35" s="79"/>
      <c r="AH35" s="79"/>
    </row>
    <row r="36" spans="1:34" ht="12.75">
      <c r="A36" s="61"/>
      <c r="B36" s="61"/>
      <c r="C36" s="45"/>
      <c r="D36" s="45"/>
      <c r="E36" s="45"/>
      <c r="F36" s="45"/>
      <c r="G36" s="58"/>
      <c r="H36" s="58"/>
      <c r="I36" s="58"/>
      <c r="J36" s="58"/>
      <c r="K36" s="57"/>
      <c r="L36" s="57"/>
      <c r="M36" s="57"/>
      <c r="N36" s="57"/>
      <c r="O36" s="57"/>
      <c r="P36" s="57"/>
      <c r="Q36" s="57"/>
      <c r="R36" s="57"/>
      <c r="S36" s="5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6"/>
      <c r="AE36" s="46"/>
      <c r="AF36" s="46"/>
      <c r="AG36" s="60"/>
      <c r="AH36" s="60"/>
    </row>
    <row r="37" spans="1:34" ht="12.75">
      <c r="A37" s="176" t="s">
        <v>12</v>
      </c>
      <c r="B37" s="235"/>
      <c r="C37" s="235"/>
      <c r="D37" s="235"/>
      <c r="E37" s="235"/>
      <c r="F37" s="235"/>
      <c r="G37" s="235"/>
      <c r="H37" s="235"/>
      <c r="I37" s="235"/>
      <c r="J37" s="236"/>
      <c r="K37" s="61"/>
      <c r="L37" s="61"/>
      <c r="M37" s="61"/>
      <c r="N37" s="61">
        <f aca="true" t="shared" si="4" ref="N37:AH37">SUM(N36)</f>
        <v>0</v>
      </c>
      <c r="O37" s="61">
        <f t="shared" si="4"/>
        <v>0</v>
      </c>
      <c r="P37" s="61">
        <f t="shared" si="4"/>
        <v>0</v>
      </c>
      <c r="Q37" s="61">
        <f t="shared" si="4"/>
        <v>0</v>
      </c>
      <c r="R37" s="61">
        <f t="shared" si="4"/>
        <v>0</v>
      </c>
      <c r="S37" s="61">
        <f t="shared" si="4"/>
        <v>0</v>
      </c>
      <c r="T37" s="61">
        <f t="shared" si="4"/>
        <v>0</v>
      </c>
      <c r="U37" s="61">
        <f t="shared" si="4"/>
        <v>0</v>
      </c>
      <c r="V37" s="61">
        <f t="shared" si="4"/>
        <v>0</v>
      </c>
      <c r="W37" s="61">
        <f t="shared" si="4"/>
        <v>0</v>
      </c>
      <c r="X37" s="61">
        <f t="shared" si="4"/>
        <v>0</v>
      </c>
      <c r="Y37" s="61">
        <f t="shared" si="4"/>
        <v>0</v>
      </c>
      <c r="Z37" s="61">
        <f t="shared" si="4"/>
        <v>0</v>
      </c>
      <c r="AA37" s="47">
        <f>SUM(AA36)</f>
        <v>0</v>
      </c>
      <c r="AB37" s="47">
        <f>SUM(AB36)</f>
        <v>0</v>
      </c>
      <c r="AC37" s="47">
        <f>SUM(AC36)</f>
        <v>0</v>
      </c>
      <c r="AD37" s="61">
        <f t="shared" si="4"/>
        <v>0</v>
      </c>
      <c r="AE37" s="61">
        <f t="shared" si="4"/>
        <v>0</v>
      </c>
      <c r="AF37" s="61">
        <f t="shared" si="4"/>
        <v>0</v>
      </c>
      <c r="AG37" s="61">
        <f t="shared" si="4"/>
        <v>0</v>
      </c>
      <c r="AH37" s="61">
        <f t="shared" si="4"/>
        <v>0</v>
      </c>
    </row>
    <row r="38" spans="1:34" ht="12.75">
      <c r="A38" s="176" t="s">
        <v>13</v>
      </c>
      <c r="B38" s="235"/>
      <c r="C38" s="235"/>
      <c r="D38" s="235"/>
      <c r="E38" s="235"/>
      <c r="F38" s="235"/>
      <c r="G38" s="236"/>
      <c r="H38" s="80"/>
      <c r="I38" s="80"/>
      <c r="J38" s="80"/>
      <c r="K38" s="62">
        <f>K31</f>
        <v>66337368</v>
      </c>
      <c r="L38" s="80"/>
      <c r="M38" s="80"/>
      <c r="N38" s="62">
        <f>SUM(N37,N34,N31,N21)</f>
        <v>38380368</v>
      </c>
      <c r="O38" s="60">
        <f>SUM(O31)</f>
        <v>1563233.97</v>
      </c>
      <c r="P38" s="57">
        <v>0</v>
      </c>
      <c r="Q38" s="62">
        <f>SUM(Q37,Q34,Q31,Q21)</f>
        <v>12737000</v>
      </c>
      <c r="R38" s="60">
        <f>SUM(R31)</f>
        <v>1563233.97</v>
      </c>
      <c r="S38" s="62">
        <f aca="true" t="shared" si="5" ref="S38:AH38">SUM(S37,S34,S31,S21)</f>
        <v>195240000</v>
      </c>
      <c r="T38" s="62">
        <f t="shared" si="5"/>
        <v>441822.12</v>
      </c>
      <c r="U38" s="62">
        <f t="shared" si="5"/>
        <v>901779.6</v>
      </c>
      <c r="V38" s="62">
        <f t="shared" si="5"/>
        <v>12737000</v>
      </c>
      <c r="W38" s="62">
        <f t="shared" si="5"/>
        <v>2005056.09</v>
      </c>
      <c r="X38" s="62">
        <f t="shared" si="5"/>
        <v>901779.6</v>
      </c>
      <c r="Y38" s="62">
        <f t="shared" si="5"/>
        <v>12737000</v>
      </c>
      <c r="Z38" s="62">
        <f t="shared" si="5"/>
        <v>1563233.97</v>
      </c>
      <c r="AA38" s="62">
        <f t="shared" si="5"/>
        <v>0</v>
      </c>
      <c r="AB38" s="62">
        <f t="shared" si="5"/>
        <v>0</v>
      </c>
      <c r="AC38" s="62">
        <f t="shared" si="5"/>
        <v>0</v>
      </c>
      <c r="AD38" s="62">
        <f t="shared" si="5"/>
        <v>45167368</v>
      </c>
      <c r="AE38" s="62">
        <f t="shared" si="5"/>
        <v>1.1641532182693481E-10</v>
      </c>
      <c r="AF38" s="62">
        <f t="shared" si="5"/>
        <v>0</v>
      </c>
      <c r="AG38" s="62">
        <f t="shared" si="5"/>
        <v>0</v>
      </c>
      <c r="AH38" s="62">
        <f t="shared" si="5"/>
        <v>0</v>
      </c>
    </row>
    <row r="39" spans="1:34" ht="12.75">
      <c r="A39" s="128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.75" customHeight="1">
      <c r="A40" s="128"/>
      <c r="B40" s="12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30"/>
      <c r="O40" s="130"/>
      <c r="P40" s="131"/>
      <c r="Q40" s="131"/>
      <c r="R40" s="131"/>
      <c r="S40" s="128"/>
      <c r="T40" s="128"/>
      <c r="U40" s="128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</row>
    <row r="41" spans="1:34" ht="12.75" customHeight="1">
      <c r="A41" s="128"/>
      <c r="B41" s="128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5">
      <c r="A42" s="128"/>
      <c r="B42" s="128"/>
      <c r="C42" s="134"/>
      <c r="D42" s="135"/>
      <c r="E42" s="136"/>
      <c r="F42" s="137"/>
      <c r="G42" s="137"/>
      <c r="H42" s="144"/>
      <c r="I42" s="137"/>
      <c r="J42" s="137"/>
      <c r="K42" s="137" t="s">
        <v>115</v>
      </c>
      <c r="L42" s="137"/>
      <c r="M42" s="139"/>
      <c r="N42" s="139"/>
      <c r="O42" s="138"/>
      <c r="P42" s="144"/>
      <c r="Q42" s="145" t="s">
        <v>132</v>
      </c>
      <c r="R42" s="140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41"/>
      <c r="E43" s="141"/>
      <c r="F43" s="141"/>
      <c r="G43" s="141"/>
      <c r="H43" s="141"/>
      <c r="I43" s="141"/>
      <c r="J43" s="141"/>
      <c r="K43" s="141"/>
      <c r="L43" s="141"/>
      <c r="M43" s="128"/>
      <c r="N43" s="128"/>
      <c r="O43" s="141"/>
      <c r="P43" s="141"/>
      <c r="Q43" s="141"/>
      <c r="R43" s="141"/>
      <c r="S43" s="141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2016-11-02T02:44:22Z</cp:lastPrinted>
  <dcterms:created xsi:type="dcterms:W3CDTF">2008-03-31T00:35:18Z</dcterms:created>
  <dcterms:modified xsi:type="dcterms:W3CDTF">2016-11-16T04:04:45Z</dcterms:modified>
  <cp:category/>
  <cp:version/>
  <cp:contentType/>
  <cp:contentStatus/>
</cp:coreProperties>
</file>